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Classifica Generale" sheetId="1" r:id="rId1"/>
    <sheet name="Classifica Dicembre-Maggio" sheetId="2" r:id="rId2"/>
  </sheets>
  <definedNames>
    <definedName name="Excel_BuiltIn_Print_Area">NA()</definedName>
    <definedName name="Excel_BuiltIn_Sheet_Title">"Foglio2"</definedName>
    <definedName name="__Anonymous_Sheet_DB__1">'Classifica Dicembre-Maggio'!$A$9:$E$145</definedName>
    <definedName name="__Anonymous_Sheet_DB__1_1">'Classifica Dicembre-Maggio'!$A$9:$A$145</definedName>
    <definedName name="__Anonymous_Sheet_DB__1_10">'Classifica Dicembre-Maggio'!$A$9:$A$145</definedName>
    <definedName name="__Anonymous_Sheet_DB__1_11">'Classifica Dicembre-Maggio'!$A$9:$A$145</definedName>
    <definedName name="__Anonymous_Sheet_DB__1_12">'Classifica Dicembre-Maggio'!$A$9:$A$145</definedName>
    <definedName name="__Anonymous_Sheet_DB__1_13">'Classifica Dicembre-Maggio'!$A$9:$A$145</definedName>
    <definedName name="__Anonymous_Sheet_DB__1_14">'Classifica Dicembre-Maggio'!$A$9:$A$145</definedName>
    <definedName name="__Anonymous_Sheet_DB__1_15">'Classifica Dicembre-Maggio'!$A$9:$A$145</definedName>
    <definedName name="__Anonymous_Sheet_DB__1_2">'Classifica Dicembre-Maggio'!$A$9:$A$145</definedName>
    <definedName name="__Anonymous_Sheet_DB__1_3">'Classifica Dicembre-Maggio'!$A$9:$A$145</definedName>
    <definedName name="__Anonymous_Sheet_DB__1_4">'Classifica Dicembre-Maggio'!$A$9:$A$145</definedName>
    <definedName name="__Anonymous_Sheet_DB__1_5">'Classifica Dicembre-Maggio'!$A$9:$A$145</definedName>
    <definedName name="__Anonymous_Sheet_DB__1_6">'Classifica Dicembre-Maggio'!$A$9:$A$145</definedName>
    <definedName name="__Anonymous_Sheet_DB__1_7">'Classifica Dicembre-Maggio'!$A$9:$A$145</definedName>
    <definedName name="__Anonymous_Sheet_DB__1_8">'Classifica Dicembre-Maggio'!$A$9:$A$145</definedName>
    <definedName name="__Anonymous_Sheet_DB__1_9">'Classifica Dicembre-Maggio'!$A$9:$A$145</definedName>
  </definedNames>
  <calcPr fullCalcOnLoad="1"/>
</workbook>
</file>

<file path=xl/sharedStrings.xml><?xml version="1.0" encoding="utf-8"?>
<sst xmlns="http://schemas.openxmlformats.org/spreadsheetml/2006/main" count="1003" uniqueCount="522">
  <si>
    <t>Servizio</t>
  </si>
  <si>
    <t>TRAIL</t>
  </si>
  <si>
    <t>ULTRAMARATONA</t>
  </si>
  <si>
    <t>Giro a tappe</t>
  </si>
  <si>
    <t>MARATONA</t>
  </si>
  <si>
    <t>Staffetta Maratona e Half Marathon</t>
  </si>
  <si>
    <t>MEZZA MARATONA</t>
  </si>
  <si>
    <t>FiltWalking</t>
  </si>
  <si>
    <t>CROSS</t>
  </si>
  <si>
    <t>GARA</t>
  </si>
  <si>
    <t>PISTA</t>
  </si>
  <si>
    <t>Parma</t>
  </si>
  <si>
    <t>Trino km 7,4 – Piacenza km18 – Varazze km3</t>
  </si>
  <si>
    <t>Mezza Padenghe – Mezza Trino</t>
  </si>
  <si>
    <t>Maratona Firenze – Maratona Trino</t>
  </si>
  <si>
    <t>Codogno km 30 – Righi km 9 – Verona Marathon km 42,2</t>
  </si>
  <si>
    <t>Morano sul Po</t>
  </si>
  <si>
    <t>Crema HM e 10 km – Alpin Cup HM – Valencia Marathon</t>
  </si>
  <si>
    <t>Montalto Dora</t>
  </si>
  <si>
    <t>Cross Villabella km4 – km 5</t>
  </si>
  <si>
    <t>Bistagno</t>
  </si>
  <si>
    <t>Ferrara Marathon  - Ferrara HM – T0 MCV HM</t>
  </si>
  <si>
    <t>Cross NO km 6 – Cross MI km 7 – Michelina km 10</t>
  </si>
  <si>
    <t>Borgaro</t>
  </si>
  <si>
    <t>Castellazzo Half Marathon</t>
  </si>
  <si>
    <t>StraCastellazzo</t>
  </si>
  <si>
    <t>Lago Garda Marathon – NYC Marathon</t>
  </si>
  <si>
    <t>Roma km 10 – Marsaglia km 20</t>
  </si>
  <si>
    <t>Viguzzolo</t>
  </si>
  <si>
    <t>Ultra Maratona Terno (BG) km 50 – Chiavari km 10</t>
  </si>
  <si>
    <t>Mezza Galzignano (PD) – Vitinia (ROMA) km 8</t>
  </si>
  <si>
    <t>Navigli Maratona e Mezza Maratona</t>
  </si>
  <si>
    <t>Capriata</t>
  </si>
  <si>
    <t>Balzola km 14,5 – Lucca 10</t>
  </si>
  <si>
    <t xml:space="preserve">Casale km 5 – Biella km 1,6 </t>
  </si>
  <si>
    <t>Carate Brianza km 33</t>
  </si>
  <si>
    <t xml:space="preserve">Monte Gazzo km 5,8 – Vado km 10 </t>
  </si>
  <si>
    <t xml:space="preserve">Mezza di Venaria km 21,097 </t>
  </si>
  <si>
    <t>Pettinengo femm km 4 – masch km 6,5</t>
  </si>
  <si>
    <t>Fossano</t>
  </si>
  <si>
    <t>Trofeo Birra Pasturana</t>
  </si>
  <si>
    <t>MEZZA MARATONA di Novi</t>
  </si>
  <si>
    <t>Castellero km 7,5 – Cascina (PI) km 10</t>
  </si>
  <si>
    <t>HM Lurago km 21,1 – Rundays km 4,5</t>
  </si>
  <si>
    <t>Germania km 4,8 e km 9,6 – Sestri Levante km 21,1</t>
  </si>
  <si>
    <t>Montiglio</t>
  </si>
  <si>
    <t>Turin Marathon km 42 – km 30 – HM Trento km 21,1</t>
  </si>
  <si>
    <t>Serravalle Brichi</t>
  </si>
  <si>
    <t>Miglio Pista Alessandria</t>
  </si>
  <si>
    <t>Acqui KV</t>
  </si>
  <si>
    <t>Piovera km 11 – Varese km 25</t>
  </si>
  <si>
    <t>Salita della Guardia km 6,6 – Bard km 8</t>
  </si>
  <si>
    <t xml:space="preserve">PC km 11 -FE km 16 – Vinovo km 21,1  </t>
  </si>
  <si>
    <t>Cuneo</t>
  </si>
  <si>
    <t>Staffetta Voghera</t>
  </si>
  <si>
    <t>HM Pietra Marazzi</t>
  </si>
  <si>
    <t>Coronata km 6 – Pietra km 10 – Loano km 10</t>
  </si>
  <si>
    <t>Pista Novi Miglio km1,6 – 10000 mt</t>
  </si>
  <si>
    <t>Cassano</t>
  </si>
  <si>
    <t>Scapparoni km 7 – Moon Light Run km 6</t>
  </si>
  <si>
    <t>Cervia varie gare</t>
  </si>
  <si>
    <t>Trana km 14,5  – HM Parma km 21,1</t>
  </si>
  <si>
    <t xml:space="preserve">Valmilana km 12,3  </t>
  </si>
  <si>
    <t>GE Nervi km 10 – Prato km 10 –HM Monza km 21,1</t>
  </si>
  <si>
    <t xml:space="preserve">Tortona km 5,6 - Expo Genova km 5 </t>
  </si>
  <si>
    <t>HM Arenzano</t>
  </si>
  <si>
    <t>Busalla km 6 – Valenza km 8 - Trino km 5,5</t>
  </si>
  <si>
    <t>Spinetta M.</t>
  </si>
  <si>
    <t>Recco km 7- Pista Novi 5000 in Due</t>
  </si>
  <si>
    <t>Santo Stefano km 24,195-PietraLavezzara km 8</t>
  </si>
  <si>
    <t>Acqui-Cimaferle</t>
  </si>
  <si>
    <t>Pasturana</t>
  </si>
  <si>
    <t>Sant’Olcese (GE)</t>
  </si>
  <si>
    <t>Pietra Marazzi</t>
  </si>
  <si>
    <t>San Martino di Stella (SV)</t>
  </si>
  <si>
    <t>Ronco Scrivia</t>
  </si>
  <si>
    <t>Susa km 6,5 – km 11</t>
  </si>
  <si>
    <t>Carrosio</t>
  </si>
  <si>
    <t>Basaluzzo</t>
  </si>
  <si>
    <t>Arnad km 6 – Frassineto km 6,2</t>
  </si>
  <si>
    <t>Catellazzo Bormida</t>
  </si>
  <si>
    <t>Castellania km10 – Varigotti km 6</t>
  </si>
  <si>
    <t>Sottovalle di Arquata</t>
  </si>
  <si>
    <t>Bosio</t>
  </si>
  <si>
    <t>Loano km 6 – Monfallito km 6,8</t>
  </si>
  <si>
    <t xml:space="preserve">Acqui T. </t>
  </si>
  <si>
    <t>Connio</t>
  </si>
  <si>
    <t>Cavatore km8,4 – GE Voltri km 9,2</t>
  </si>
  <si>
    <t>Lido di Predosa</t>
  </si>
  <si>
    <t>Ranzi</t>
  </si>
  <si>
    <t>Maranzana</t>
  </si>
  <si>
    <t>Carezzano</t>
  </si>
  <si>
    <t>Parco dell’Aveto km 18 – Bastia km 9,4</t>
  </si>
  <si>
    <t>Costa d'Ovada</t>
  </si>
  <si>
    <t>Cassinasco (AT)</t>
  </si>
  <si>
    <t>Prasco</t>
  </si>
  <si>
    <t>Staffetta Strada Acqui</t>
  </si>
  <si>
    <t>Roccagrimalda</t>
  </si>
  <si>
    <t>Paravagna km 7 – Biella km12,2</t>
  </si>
  <si>
    <t>Pozzolgroppo</t>
  </si>
  <si>
    <t>Il Borgo (Ovada)</t>
  </si>
  <si>
    <t>Boissano (SV)</t>
  </si>
  <si>
    <t>Terruggia</t>
  </si>
  <si>
    <t>Trisobbio</t>
  </si>
  <si>
    <t>Arenzano km 5-Bedonia km 9,4-Crocefieschi km 10,5</t>
  </si>
  <si>
    <t>Ricaldone</t>
  </si>
  <si>
    <t>Samignana (PV)</t>
  </si>
  <si>
    <t>StraSanGiacomo</t>
  </si>
  <si>
    <t>Predosa</t>
  </si>
  <si>
    <t>Roma km 6,5 – Ceresole km 7,6</t>
  </si>
  <si>
    <t>Palestro km 6,2-Laigueglia km 9,5-Arenzano km 5</t>
  </si>
  <si>
    <t>Montaldeo</t>
  </si>
  <si>
    <t>Rossiglione</t>
  </si>
  <si>
    <t>Arquata Scrivia</t>
  </si>
  <si>
    <t>StraSange</t>
  </si>
  <si>
    <t>SOMS OVADA</t>
  </si>
  <si>
    <t>Sappada HM – Valbrevenna km 12</t>
  </si>
  <si>
    <t>Castello d'Annone</t>
  </si>
  <si>
    <t>Cairo</t>
  </si>
  <si>
    <t>Casaleggio</t>
  </si>
  <si>
    <t>Cuccaro</t>
  </si>
  <si>
    <t>Benazzo Acqui Terme</t>
  </si>
  <si>
    <t>StraQuarto km6-Queirolo km5-Savona km7-Struppa km7</t>
  </si>
  <si>
    <t>Mornese</t>
  </si>
  <si>
    <t>San Ruffino</t>
  </si>
  <si>
    <t>Cassine</t>
  </si>
  <si>
    <t>Castagnole staffetta Strada 1700 mt -Alba pista 800mt</t>
  </si>
  <si>
    <t>Silvano d'Orba</t>
  </si>
  <si>
    <t>Stradolcetto</t>
  </si>
  <si>
    <t>Mandrogne</t>
  </si>
  <si>
    <t>Chiavari km 6 -Latina km 9</t>
  </si>
  <si>
    <t>Quartiere G3</t>
  </si>
  <si>
    <t>Merana</t>
  </si>
  <si>
    <t>Masone</t>
  </si>
  <si>
    <t>Camagna La Bestieta</t>
  </si>
  <si>
    <t>Staffetta Valmala (Varie distanze)</t>
  </si>
  <si>
    <t>Gaiazza km 6 – Raidlight km 37,9</t>
  </si>
  <si>
    <t>Castelferro</t>
  </si>
  <si>
    <t>Cittadella AL</t>
  </si>
  <si>
    <t>StraCastelnovee</t>
  </si>
  <si>
    <t>Borghetto Borbera</t>
  </si>
  <si>
    <t>Arenzano</t>
  </si>
  <si>
    <t>Frascaro km 6 – Giro della Val d'Orcia km 41 (5 tappe)</t>
  </si>
  <si>
    <t>Diamante GE</t>
  </si>
  <si>
    <t>Staffetta Asti km 3 (6 km a coppia)</t>
  </si>
  <si>
    <t>GE Voltri km 7 – Trino km 5,8</t>
  </si>
  <si>
    <t>Pozzolo F.</t>
  </si>
  <si>
    <t>Tagliolo M.</t>
  </si>
  <si>
    <t>Alba km 10- Cortina km 30- Monte Reale km 10</t>
  </si>
  <si>
    <t>Val Bisagno (GE) km 10,3 – Lavaredo km 11</t>
  </si>
  <si>
    <t>Castellazzo</t>
  </si>
  <si>
    <t>Monte Orsaro</t>
  </si>
  <si>
    <t>Camagna Monferrato</t>
  </si>
  <si>
    <t>Branzack Novara</t>
  </si>
  <si>
    <t>Trail Villa Fortunata km 21-km 10 (29/05/2016)</t>
  </si>
  <si>
    <t>Totali Dicembre 2015-Maggio 2016</t>
  </si>
  <si>
    <t>TOTALE </t>
  </si>
  <si>
    <t>PRESENZE</t>
  </si>
  <si>
    <t xml:space="preserve">T </t>
  </si>
  <si>
    <t>U</t>
  </si>
  <si>
    <t>GT</t>
  </si>
  <si>
    <t>M</t>
  </si>
  <si>
    <t>SM</t>
  </si>
  <si>
    <t>H</t>
  </si>
  <si>
    <t>C</t>
  </si>
  <si>
    <t>G</t>
  </si>
  <si>
    <t xml:space="preserve">P </t>
  </si>
  <si>
    <t>COGNOME</t>
  </si>
  <si>
    <t>NOME</t>
  </si>
  <si>
    <t>ANNO</t>
  </si>
  <si>
    <t>KM</t>
  </si>
  <si>
    <t>n° GARE</t>
  </si>
  <si>
    <t>Gavuglio</t>
  </si>
  <si>
    <t>Francesco</t>
  </si>
  <si>
    <t>Conte</t>
  </si>
  <si>
    <t>Roberto</t>
  </si>
  <si>
    <t xml:space="preserve"> </t>
  </si>
  <si>
    <t>Bergaglio</t>
  </si>
  <si>
    <t>Mario</t>
  </si>
  <si>
    <t>Mazzarello</t>
  </si>
  <si>
    <t>Annalisa</t>
  </si>
  <si>
    <t>Greco</t>
  </si>
  <si>
    <t>Armando</t>
  </si>
  <si>
    <t>Frisione</t>
  </si>
  <si>
    <t>Andrea</t>
  </si>
  <si>
    <t>Reale</t>
  </si>
  <si>
    <t>Fabrizio</t>
  </si>
  <si>
    <t>Gioffrè</t>
  </si>
  <si>
    <t>Antonio</t>
  </si>
  <si>
    <t>Bertocchi</t>
  </si>
  <si>
    <t>Daniela</t>
  </si>
  <si>
    <t>Giacobbe</t>
  </si>
  <si>
    <t>Massimo</t>
  </si>
  <si>
    <t>Rossi</t>
  </si>
  <si>
    <t>Francesca</t>
  </si>
  <si>
    <t>Traverso</t>
  </si>
  <si>
    <t>Maurizio</t>
  </si>
  <si>
    <t>Tardito</t>
  </si>
  <si>
    <t>Giuseppe</t>
  </si>
  <si>
    <t>Molinari</t>
  </si>
  <si>
    <t>Zarrillo</t>
  </si>
  <si>
    <t>Scaglia</t>
  </si>
  <si>
    <t>Andrea Mario</t>
  </si>
  <si>
    <t>Tomasetti</t>
  </si>
  <si>
    <t>Daniele</t>
  </si>
  <si>
    <t>Dalle Crode</t>
  </si>
  <si>
    <t>Faravelli</t>
  </si>
  <si>
    <t>Gianni</t>
  </si>
  <si>
    <t>Gattorna</t>
  </si>
  <si>
    <t>Ennio</t>
  </si>
  <si>
    <t>Tomaghelli</t>
  </si>
  <si>
    <t>Dalia</t>
  </si>
  <si>
    <t>Paolo</t>
  </si>
  <si>
    <t>Repetto</t>
  </si>
  <si>
    <t>Teresa</t>
  </si>
  <si>
    <t>Maccio'</t>
  </si>
  <si>
    <t>Luigi</t>
  </si>
  <si>
    <t>Ponta</t>
  </si>
  <si>
    <t>Pierpaolo</t>
  </si>
  <si>
    <t>Scabbio</t>
  </si>
  <si>
    <t>Diego</t>
  </si>
  <si>
    <t xml:space="preserve">Dhimi </t>
  </si>
  <si>
    <t>Hicham</t>
  </si>
  <si>
    <t>Pavese</t>
  </si>
  <si>
    <t>Camillo</t>
  </si>
  <si>
    <t>Marchese</t>
  </si>
  <si>
    <t>Maria Luisa</t>
  </si>
  <si>
    <t>Bianucci</t>
  </si>
  <si>
    <t>Mattia</t>
  </si>
  <si>
    <t>Tamagno</t>
  </si>
  <si>
    <t>Monica</t>
  </si>
  <si>
    <t>Dellaca'</t>
  </si>
  <si>
    <t>Claudio</t>
  </si>
  <si>
    <t>Lassen</t>
  </si>
  <si>
    <t>Tina</t>
  </si>
  <si>
    <t xml:space="preserve">Cuzzolin </t>
  </si>
  <si>
    <t>Giribaldi</t>
  </si>
  <si>
    <t>Angela</t>
  </si>
  <si>
    <t>Demartini</t>
  </si>
  <si>
    <t>Marco</t>
  </si>
  <si>
    <t>Scotto Di Luzio</t>
  </si>
  <si>
    <t>Michele</t>
  </si>
  <si>
    <t>Grosso</t>
  </si>
  <si>
    <t>Torchio</t>
  </si>
  <si>
    <t>Piero</t>
  </si>
  <si>
    <t>Montanarella</t>
  </si>
  <si>
    <t>Maria</t>
  </si>
  <si>
    <t>Ponasso</t>
  </si>
  <si>
    <t>Simone</t>
  </si>
  <si>
    <t>Cavanna</t>
  </si>
  <si>
    <t>Marino</t>
  </si>
  <si>
    <t>Doria</t>
  </si>
  <si>
    <t>Zanellato</t>
  </si>
  <si>
    <t>Patrizia</t>
  </si>
  <si>
    <t xml:space="preserve">Borlandi </t>
  </si>
  <si>
    <t>Elena</t>
  </si>
  <si>
    <t>Martina</t>
  </si>
  <si>
    <t>Fabio</t>
  </si>
  <si>
    <t>Orlando</t>
  </si>
  <si>
    <t>Segatto</t>
  </si>
  <si>
    <t>Alberto</t>
  </si>
  <si>
    <t>Vecchione</t>
  </si>
  <si>
    <t>Raffaele</t>
  </si>
  <si>
    <t>Collini</t>
  </si>
  <si>
    <t>Ravera</t>
  </si>
  <si>
    <t>Silvia</t>
  </si>
  <si>
    <t>Polizzi</t>
  </si>
  <si>
    <t>Mantero</t>
  </si>
  <si>
    <t>Tofalo</t>
  </si>
  <si>
    <t>Giacomo</t>
  </si>
  <si>
    <t>Dossena</t>
  </si>
  <si>
    <t>Franco</t>
  </si>
  <si>
    <t xml:space="preserve">Carlo </t>
  </si>
  <si>
    <t>Moro</t>
  </si>
  <si>
    <t>Grillo</t>
  </si>
  <si>
    <t>Adriano</t>
  </si>
  <si>
    <t>Guassardo</t>
  </si>
  <si>
    <t>Dispensa</t>
  </si>
  <si>
    <t>Massa</t>
  </si>
  <si>
    <t>Pozzi</t>
  </si>
  <si>
    <t>Donato</t>
  </si>
  <si>
    <t>Fallabrini</t>
  </si>
  <si>
    <t>Beatrice</t>
  </si>
  <si>
    <t>Poggi</t>
  </si>
  <si>
    <t>Gianfranco</t>
  </si>
  <si>
    <t>Angileri</t>
  </si>
  <si>
    <t>Alessandro</t>
  </si>
  <si>
    <t>Ottolenghi</t>
  </si>
  <si>
    <t>Silvio</t>
  </si>
  <si>
    <t>Edoardo</t>
  </si>
  <si>
    <t>Piras</t>
  </si>
  <si>
    <t>Grassano</t>
  </si>
  <si>
    <t>Sara</t>
  </si>
  <si>
    <t>Repetti</t>
  </si>
  <si>
    <t>Campi</t>
  </si>
  <si>
    <t>Danilo</t>
  </si>
  <si>
    <t>D'Ambrosio</t>
  </si>
  <si>
    <t>Ferrari</t>
  </si>
  <si>
    <t>Burlando</t>
  </si>
  <si>
    <t>Zoccheddu</t>
  </si>
  <si>
    <t>Ignazio</t>
  </si>
  <si>
    <t>Chaves Lopez</t>
  </si>
  <si>
    <t>Cagetti</t>
  </si>
  <si>
    <t>Manellini</t>
  </si>
  <si>
    <t>Maranesi</t>
  </si>
  <si>
    <t>Gabriele</t>
  </si>
  <si>
    <t>Casarini</t>
  </si>
  <si>
    <t>Perrotta</t>
  </si>
  <si>
    <t>Torino</t>
  </si>
  <si>
    <t>Multedo</t>
  </si>
  <si>
    <t>Chieregato</t>
  </si>
  <si>
    <t>Mandirola</t>
  </si>
  <si>
    <t>Luca</t>
  </si>
  <si>
    <t>Merlano</t>
  </si>
  <si>
    <t>Barailler</t>
  </si>
  <si>
    <t>Ivan</t>
  </si>
  <si>
    <t>Calcagno</t>
  </si>
  <si>
    <t>Gianluigi</t>
  </si>
  <si>
    <t>Milanese</t>
  </si>
  <si>
    <t>Bacchiocchi</t>
  </si>
  <si>
    <t>Mauro</t>
  </si>
  <si>
    <t>Palpon</t>
  </si>
  <si>
    <t xml:space="preserve">Cao </t>
  </si>
  <si>
    <t>Sergio</t>
  </si>
  <si>
    <t>Tsymbal</t>
  </si>
  <si>
    <t>Svitlana</t>
  </si>
  <si>
    <t>Franceschelli</t>
  </si>
  <si>
    <t>Massabò</t>
  </si>
  <si>
    <t>Borghello</t>
  </si>
  <si>
    <t>Gerolamo</t>
  </si>
  <si>
    <t>Ardiri</t>
  </si>
  <si>
    <t>Simona</t>
  </si>
  <si>
    <t>Dario</t>
  </si>
  <si>
    <t>Barisone</t>
  </si>
  <si>
    <t>Meloncelli</t>
  </si>
  <si>
    <t>Pierluigi</t>
  </si>
  <si>
    <t>Balestrero</t>
  </si>
  <si>
    <t>Vinces Vinces</t>
  </si>
  <si>
    <t>Eliana Maricela</t>
  </si>
  <si>
    <t>Casanova</t>
  </si>
  <si>
    <t>Stefania</t>
  </si>
  <si>
    <t>Raimondi</t>
  </si>
  <si>
    <t>Chiara</t>
  </si>
  <si>
    <t>Antonello</t>
  </si>
  <si>
    <t>Cammarota</t>
  </si>
  <si>
    <t>Cappelletti</t>
  </si>
  <si>
    <t>Fanzio</t>
  </si>
  <si>
    <t>Stefano</t>
  </si>
  <si>
    <t>Fausto</t>
  </si>
  <si>
    <t>Adduci</t>
  </si>
  <si>
    <t>Fiore</t>
  </si>
  <si>
    <t>Criscenzo</t>
  </si>
  <si>
    <t>Forte</t>
  </si>
  <si>
    <t>Gabutti</t>
  </si>
  <si>
    <t>Raiteri</t>
  </si>
  <si>
    <t>Enrico</t>
  </si>
  <si>
    <t>Cabella</t>
  </si>
  <si>
    <t>Ezio</t>
  </si>
  <si>
    <t>Merendi</t>
  </si>
  <si>
    <t>Sonzogni</t>
  </si>
  <si>
    <t>Ernesto</t>
  </si>
  <si>
    <t>Sincovich</t>
  </si>
  <si>
    <t>Germano</t>
  </si>
  <si>
    <t>Bertolotto</t>
  </si>
  <si>
    <t>Cinzia</t>
  </si>
  <si>
    <t>Pernigotti</t>
  </si>
  <si>
    <t>Dell'Era</t>
  </si>
  <si>
    <t>Bagnasco</t>
  </si>
  <si>
    <t>Federico</t>
  </si>
  <si>
    <t>Bianchi</t>
  </si>
  <si>
    <t>Borasi</t>
  </si>
  <si>
    <t>Croci</t>
  </si>
  <si>
    <t>PierPaolo</t>
  </si>
  <si>
    <t>Firpo</t>
  </si>
  <si>
    <t>Levati</t>
  </si>
  <si>
    <t>Andrea Giulio</t>
  </si>
  <si>
    <t>Modenese</t>
  </si>
  <si>
    <t>Scarsi</t>
  </si>
  <si>
    <t>Viganò</t>
  </si>
  <si>
    <t>Tiengo</t>
  </si>
  <si>
    <t>Lauro</t>
  </si>
  <si>
    <t>Gordoglio</t>
  </si>
  <si>
    <t>Paola</t>
  </si>
  <si>
    <t>Viviano</t>
  </si>
  <si>
    <t>Cocchiara</t>
  </si>
  <si>
    <t>Fonfone</t>
  </si>
  <si>
    <t>Fossati</t>
  </si>
  <si>
    <t>Marchelli</t>
  </si>
  <si>
    <t>Lacertosa</t>
  </si>
  <si>
    <t>Rocco</t>
  </si>
  <si>
    <t>Merlo</t>
  </si>
  <si>
    <t>Davide</t>
  </si>
  <si>
    <t>Manca</t>
  </si>
  <si>
    <t>Walter</t>
  </si>
  <si>
    <t>Maggio</t>
  </si>
  <si>
    <t>Nobile</t>
  </si>
  <si>
    <t>Minervini</t>
  </si>
  <si>
    <t>Bottiero</t>
  </si>
  <si>
    <t>Bruno</t>
  </si>
  <si>
    <t>Emanuele</t>
  </si>
  <si>
    <t>Sciutto</t>
  </si>
  <si>
    <t>Giancarlo</t>
  </si>
  <si>
    <t>Garioni</t>
  </si>
  <si>
    <t>Giulia</t>
  </si>
  <si>
    <t>Amarotti</t>
  </si>
  <si>
    <t>Giovanni</t>
  </si>
  <si>
    <t>Rabellino</t>
  </si>
  <si>
    <t>Scarpa</t>
  </si>
  <si>
    <t>Bottazzi</t>
  </si>
  <si>
    <t>Focante</t>
  </si>
  <si>
    <t>Sciurti</t>
  </si>
  <si>
    <t>Lorenzo</t>
  </si>
  <si>
    <t>La Camera</t>
  </si>
  <si>
    <t>Vincenzo</t>
  </si>
  <si>
    <t>Odone</t>
  </si>
  <si>
    <t>Carlo Andrea</t>
  </si>
  <si>
    <t>Baldi</t>
  </si>
  <si>
    <t>Lanzavecchia</t>
  </si>
  <si>
    <t>Laura</t>
  </si>
  <si>
    <t>Cristiana</t>
  </si>
  <si>
    <t>TOTALI</t>
  </si>
  <si>
    <t>F</t>
  </si>
  <si>
    <t>Vignole</t>
  </si>
  <si>
    <t>Viverone km 18 -San Cipriano km11,2 – Visone km 5,2</t>
  </si>
  <si>
    <t>StraVerbania</t>
  </si>
  <si>
    <t>Mezza Asti km 21,1 – Sezzadio km 16</t>
  </si>
  <si>
    <t>Bosco Marengo km 6,3 – Casale km 8,3</t>
  </si>
  <si>
    <t>Ra Bisranna Bosco Marengo</t>
  </si>
  <si>
    <t>La Gelsi Valenza</t>
  </si>
  <si>
    <t>Mezza di Torino – Montariolo km 5,8</t>
  </si>
  <si>
    <t>Mezza Maratona Lugano – StraLugano km10</t>
  </si>
  <si>
    <t>Mantovana</t>
  </si>
  <si>
    <t>Nizza Monferrato</t>
  </si>
  <si>
    <t>Stazzano – Monte Spineto</t>
  </si>
  <si>
    <t>Varazze</t>
  </si>
  <si>
    <t>ValMadonna</t>
  </si>
  <si>
    <t>Castelnuovo Bormida</t>
  </si>
  <si>
    <t>Chiavari</t>
  </si>
  <si>
    <t>Canelli</t>
  </si>
  <si>
    <t>StrAlessandria</t>
  </si>
  <si>
    <t>Bozzole</t>
  </si>
  <si>
    <t>Castelnuovo B.</t>
  </si>
  <si>
    <t>Wings for Life MI</t>
  </si>
  <si>
    <t>GE-Manesseno km 10 – Mezza Como km 21,1</t>
  </si>
  <si>
    <t>Giro a Tappe Monferrato km 11 + km 8</t>
  </si>
  <si>
    <t>Beinasco</t>
  </si>
  <si>
    <t>Pollone(BI) km 11,8 – Maratona del Riso</t>
  </si>
  <si>
    <t>Spinetta M. Bibendum</t>
  </si>
  <si>
    <t>Voghera</t>
  </si>
  <si>
    <t>Colli Novesi km 14,3 – km 8,3</t>
  </si>
  <si>
    <t>Mezza Maratona di Genova</t>
  </si>
  <si>
    <t>Arborella</t>
  </si>
  <si>
    <t>Ceranesi</t>
  </si>
  <si>
    <t>Torino km 10 – Colorno(PR) km 16,1-Brasile km 7</t>
  </si>
  <si>
    <t>Rimini Marathon – Mezza di Torino</t>
  </si>
  <si>
    <t>Mirabello M.</t>
  </si>
  <si>
    <t>Pista Acqui 3000 mt – Desana km 10 -Carceri km 5</t>
  </si>
  <si>
    <t>Maratona di Roma</t>
  </si>
  <si>
    <t>Asti e Altavilla km 10 – Serravalle Marcia km 5,4</t>
  </si>
  <si>
    <t>Biella – Graglia</t>
  </si>
  <si>
    <t>Torino km 10 -Voltri km 9 – Portofino km 9</t>
  </si>
  <si>
    <t>Staffetta Ultra Maratona Milano Sanremo km 70</t>
  </si>
  <si>
    <t>Bolzaneto</t>
  </si>
  <si>
    <t>Pista Acqui 1500 mt</t>
  </si>
  <si>
    <t>Genova 12x1 ora</t>
  </si>
  <si>
    <t>Forno Canavese</t>
  </si>
  <si>
    <t>staffetta MI km 10 – Savona km 10</t>
  </si>
  <si>
    <t>Mezza Maratona Madrid - Savona</t>
  </si>
  <si>
    <t>Maratona Praga – Parigi – Milano</t>
  </si>
  <si>
    <t>Fegino</t>
  </si>
  <si>
    <t>Strevi</t>
  </si>
  <si>
    <t>Cittadella</t>
  </si>
  <si>
    <t>Carpeneto</t>
  </si>
  <si>
    <t>Pista Acqui 5000 mt</t>
  </si>
  <si>
    <t>Genova</t>
  </si>
  <si>
    <t>Stramilano HM</t>
  </si>
  <si>
    <t>Pista Alessandria – Monteriggione Siena km 18</t>
  </si>
  <si>
    <t>Castelletto d'Orba</t>
  </si>
  <si>
    <t>HM Scarpa d'Oro Vigevano</t>
  </si>
  <si>
    <t>Asti Corripiemonte</t>
  </si>
  <si>
    <t>Maratona di Barcellona – Maratona di Brescia</t>
  </si>
  <si>
    <t>Mezza Due Perle</t>
  </si>
  <si>
    <t>Rossana km7,2 – Genova Struppa km 7</t>
  </si>
  <si>
    <t>Verbania  HM km 21,1- Firenze km 30 – Voghera km 5</t>
  </si>
  <si>
    <t>Bra</t>
  </si>
  <si>
    <t>Casale M.</t>
  </si>
  <si>
    <t>Montaldo B.</t>
  </si>
  <si>
    <t>Gropella</t>
  </si>
  <si>
    <t>CI Ancona 200-1500-3000- Pavia km 8,5</t>
  </si>
  <si>
    <t>Bocchetta – Cross Castello Annone km 4</t>
  </si>
  <si>
    <t>Montecastello – Mezza di Barcellona</t>
  </si>
  <si>
    <t>San Valentino GE km 10 – Asti km 9,9</t>
  </si>
  <si>
    <t>Fubine</t>
  </si>
  <si>
    <t>Cross del Tartufo</t>
  </si>
  <si>
    <t>Portofino Run</t>
  </si>
  <si>
    <t>Cross Piovera km 6 – km 4</t>
  </si>
  <si>
    <t>Cross Cinque Mulini km 5,6 – km 4,2</t>
  </si>
  <si>
    <t>Mezza di San Gaudenzio</t>
  </si>
  <si>
    <t>Cross Novi Ligure km 4,8 – km 6</t>
  </si>
  <si>
    <t>Cross della Polveriera Acqui T.</t>
  </si>
  <si>
    <t>Cross VHO</t>
  </si>
  <si>
    <t>Cross Sburlati</t>
  </si>
  <si>
    <t>Cross del Campaccio</t>
  </si>
  <si>
    <t>First Marathon (BO) – Mezza Maratona (Svizzera)</t>
  </si>
  <si>
    <t>Acqui Terme</t>
  </si>
  <si>
    <t>Pietra L. km 9,7 – Finale L. km 6</t>
  </si>
  <si>
    <t>Asti</t>
  </si>
  <si>
    <t>Allenamento Castellazzo</t>
  </si>
  <si>
    <t>Cross Trino</t>
  </si>
  <si>
    <t>Maratona e Mezza Maratona di Pisa</t>
  </si>
  <si>
    <t>Borzoli km 6,5 – Albenga km 10</t>
  </si>
  <si>
    <t xml:space="preserve"> 13/12 Asti</t>
  </si>
  <si>
    <t>13/12 Staffetta Arenzano</t>
  </si>
  <si>
    <t>13/12 Maratona Reggio E. km 42,2 – Recco km 6,4</t>
  </si>
  <si>
    <t>8/12 Cross Archi Romani</t>
  </si>
  <si>
    <t>6/12 Morego</t>
  </si>
  <si>
    <t>6/12 Maratona di Latina</t>
  </si>
  <si>
    <t xml:space="preserve">6/12 Acqui  </t>
  </si>
  <si>
    <t xml:space="preserve">5/12 Prato Sesia  </t>
  </si>
  <si>
    <t>Gioffre</t>
  </si>
  <si>
    <t>De Martini</t>
  </si>
  <si>
    <t>Srefano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</si>
</sst>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"/>
    <numFmt numFmtId="166" formatCode="@"/>
    <numFmt numFmtId="167" formatCode="0.0"/>
    <numFmt numFmtId="168" formatCode="0.0;[RED]0.0"/>
    <numFmt numFmtId="169" formatCode="0;[RED]0"/>
    <numFmt numFmtId="170" formatCode="0.0;[RED]\-0.0"/>
  </numFmts>
  <fonts count="27">
    <font>
      <sz val="10"/>
      <name val="Arial"/>
      <family val="2"/>
    </font>
    <font>
      <sz val="8"/>
      <color indexed="21"/>
      <name val="Arial"/>
      <family val="2"/>
    </font>
    <font>
      <sz val="10"/>
      <color indexed="17"/>
      <name val="Arial"/>
      <family val="2"/>
    </font>
    <font>
      <sz val="8"/>
      <color indexed="57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12"/>
      <color indexed="58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25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sz val="9"/>
      <color indexed="57"/>
      <name val="Arial"/>
      <family val="2"/>
    </font>
    <font>
      <b/>
      <sz val="9"/>
      <color indexed="57"/>
      <name val="Arial"/>
      <family val="2"/>
    </font>
    <font>
      <sz val="8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22"/>
      <color indexed="16"/>
      <name val="Arial"/>
      <family val="2"/>
    </font>
    <font>
      <b/>
      <sz val="8"/>
      <color indexed="62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 textRotation="90"/>
      <protection/>
    </xf>
    <xf numFmtId="164" fontId="9" fillId="2" borderId="0" xfId="0" applyNumberFormat="1" applyFont="1" applyFill="1" applyBorder="1" applyAlignment="1" applyProtection="1">
      <alignment horizontal="center" textRotation="90"/>
      <protection/>
    </xf>
    <xf numFmtId="164" fontId="3" fillId="0" borderId="0" xfId="0" applyNumberFormat="1" applyFont="1" applyFill="1" applyBorder="1" applyAlignment="1" applyProtection="1">
      <alignment horizontal="center" textRotation="90"/>
      <protection/>
    </xf>
    <xf numFmtId="164" fontId="10" fillId="3" borderId="0" xfId="0" applyNumberFormat="1" applyFont="1" applyFill="1" applyBorder="1" applyAlignment="1" applyProtection="1">
      <alignment horizontal="center" textRotation="90"/>
      <protection/>
    </xf>
    <xf numFmtId="164" fontId="10" fillId="0" borderId="0" xfId="0" applyNumberFormat="1" applyFont="1" applyFill="1" applyBorder="1" applyAlignment="1" applyProtection="1">
      <alignment horizontal="center" textRotation="90"/>
      <protection/>
    </xf>
    <xf numFmtId="164" fontId="3" fillId="4" borderId="0" xfId="0" applyNumberFormat="1" applyFont="1" applyFill="1" applyBorder="1" applyAlignment="1" applyProtection="1">
      <alignment horizontal="center" textRotation="90"/>
      <protection/>
    </xf>
    <xf numFmtId="166" fontId="11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textRotation="90"/>
      <protection/>
    </xf>
    <xf numFmtId="164" fontId="14" fillId="0" borderId="0" xfId="0" applyNumberFormat="1" applyFont="1" applyFill="1" applyBorder="1" applyAlignment="1" applyProtection="1">
      <alignment horizontal="center" textRotation="90"/>
      <protection/>
    </xf>
    <xf numFmtId="167" fontId="5" fillId="0" borderId="0" xfId="0" applyNumberFormat="1" applyFont="1" applyFill="1" applyBorder="1" applyAlignment="1" applyProtection="1">
      <alignment horizontal="center" textRotation="90"/>
      <protection/>
    </xf>
    <xf numFmtId="167" fontId="6" fillId="0" borderId="0" xfId="0" applyNumberFormat="1" applyFont="1" applyFill="1" applyBorder="1" applyAlignment="1" applyProtection="1">
      <alignment horizontal="center" textRotation="90"/>
      <protection/>
    </xf>
    <xf numFmtId="167" fontId="7" fillId="0" borderId="0" xfId="0" applyNumberFormat="1" applyFont="1" applyFill="1" applyBorder="1" applyAlignment="1" applyProtection="1">
      <alignment horizontal="center" textRotation="90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4" fontId="10" fillId="3" borderId="0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4" fontId="3" fillId="4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 horizontal="center"/>
      <protection/>
    </xf>
    <xf numFmtId="168" fontId="15" fillId="0" borderId="0" xfId="0" applyNumberFormat="1" applyFont="1" applyFill="1" applyBorder="1" applyAlignment="1" applyProtection="1">
      <alignment horizontal="center"/>
      <protection/>
    </xf>
    <xf numFmtId="165" fontId="16" fillId="0" borderId="0" xfId="0" applyNumberFormat="1" applyFont="1" applyAlignment="1">
      <alignment horizontal="center"/>
    </xf>
    <xf numFmtId="164" fontId="17" fillId="2" borderId="0" xfId="0" applyNumberFormat="1" applyFont="1" applyFill="1" applyBorder="1" applyAlignment="1" applyProtection="1">
      <alignment horizontal="center"/>
      <protection/>
    </xf>
    <xf numFmtId="164" fontId="18" fillId="0" borderId="0" xfId="0" applyNumberFormat="1" applyFont="1" applyFill="1" applyBorder="1" applyAlignment="1" applyProtection="1">
      <alignment horizontal="center"/>
      <protection/>
    </xf>
    <xf numFmtId="164" fontId="19" fillId="3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18" fillId="4" borderId="0" xfId="0" applyNumberFormat="1" applyFont="1" applyFill="1" applyBorder="1" applyAlignment="1" applyProtection="1">
      <alignment horizontal="center"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left"/>
      <protection/>
    </xf>
    <xf numFmtId="165" fontId="20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3" fillId="3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/>
      <protection/>
    </xf>
    <xf numFmtId="168" fontId="21" fillId="0" borderId="0" xfId="0" applyNumberFormat="1" applyFont="1" applyFill="1" applyBorder="1" applyAlignment="1" applyProtection="1">
      <alignment horizontal="center"/>
      <protection/>
    </xf>
    <xf numFmtId="169" fontId="22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167" fontId="5" fillId="5" borderId="0" xfId="0" applyNumberFormat="1" applyFont="1" applyFill="1" applyBorder="1" applyAlignment="1" applyProtection="1">
      <alignment horizontal="center"/>
      <protection/>
    </xf>
    <xf numFmtId="167" fontId="5" fillId="4" borderId="0" xfId="0" applyNumberFormat="1" applyFont="1" applyFill="1" applyBorder="1" applyAlignment="1" applyProtection="1">
      <alignment horizontal="center"/>
      <protection/>
    </xf>
    <xf numFmtId="167" fontId="23" fillId="0" borderId="0" xfId="0" applyNumberFormat="1" applyFont="1" applyFill="1" applyBorder="1" applyAlignment="1" applyProtection="1">
      <alignment horizontal="center"/>
      <protection/>
    </xf>
    <xf numFmtId="167" fontId="5" fillId="2" borderId="0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167" fontId="5" fillId="6" borderId="0" xfId="0" applyNumberFormat="1" applyFont="1" applyFill="1" applyBorder="1" applyAlignment="1" applyProtection="1">
      <alignment horizontal="center"/>
      <protection/>
    </xf>
    <xf numFmtId="167" fontId="8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 horizontal="right"/>
      <protection/>
    </xf>
    <xf numFmtId="168" fontId="22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68" fontId="23" fillId="0" borderId="0" xfId="0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 horizontal="center"/>
      <protection/>
    </xf>
    <xf numFmtId="164" fontId="10" fillId="4" borderId="0" xfId="0" applyNumberFormat="1" applyFont="1" applyFill="1" applyBorder="1" applyAlignment="1" applyProtection="1">
      <alignment horizontal="center" textRotation="90"/>
      <protection/>
    </xf>
    <xf numFmtId="164" fontId="10" fillId="4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19" fillId="4" borderId="0" xfId="0" applyNumberFormat="1" applyFont="1" applyFill="1" applyBorder="1" applyAlignment="1" applyProtection="1">
      <alignment horizontal="center"/>
      <protection/>
    </xf>
    <xf numFmtId="169" fontId="23" fillId="0" borderId="0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>
      <alignment horizontal="center"/>
      <protection/>
    </xf>
    <xf numFmtId="164" fontId="3" fillId="4" borderId="0" xfId="0" applyNumberFormat="1" applyFont="1" applyFill="1" applyBorder="1" applyAlignment="1" applyProtection="1">
      <alignment horizontal="left"/>
      <protection/>
    </xf>
    <xf numFmtId="167" fontId="6" fillId="6" borderId="0" xfId="0" applyNumberFormat="1" applyFont="1" applyFill="1" applyBorder="1" applyAlignment="1" applyProtection="1">
      <alignment horizontal="center"/>
      <protection/>
    </xf>
    <xf numFmtId="168" fontId="26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411"/>
      <rgbColor rgb="00333300"/>
      <rgbColor rgb="00DD0806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SheetLayoutView="10" workbookViewId="0" topLeftCell="A4">
      <selection activeCell="N10" sqref="N10"/>
    </sheetView>
  </sheetViews>
  <sheetFormatPr defaultColWidth="5.7109375" defaultRowHeight="12.75"/>
  <cols>
    <col min="1" max="1" width="4.00390625" style="1" customWidth="1"/>
    <col min="2" max="2" width="3.57421875" style="2" customWidth="1"/>
    <col min="3" max="5" width="3.57421875" style="3" customWidth="1"/>
    <col min="6" max="6" width="4.8515625" style="3" customWidth="1"/>
    <col min="7" max="7" width="4.7109375" style="3" customWidth="1"/>
    <col min="8" max="8" width="3.140625" style="3" customWidth="1"/>
    <col min="9" max="9" width="4.00390625" style="3" customWidth="1"/>
    <col min="10" max="11" width="4.7109375" style="3" customWidth="1"/>
    <col min="12" max="12" width="13.00390625" style="4" customWidth="1"/>
    <col min="13" max="13" width="14.7109375" style="4" customWidth="1"/>
    <col min="14" max="14" width="9.140625" style="4" customWidth="1"/>
    <col min="15" max="15" width="10.140625" style="5" customWidth="1"/>
    <col min="16" max="16" width="8.57421875" style="6" customWidth="1"/>
    <col min="17" max="17" width="10.57421875" style="6" customWidth="1"/>
    <col min="18" max="129" width="5.28125" style="6" customWidth="1"/>
    <col min="130" max="130" width="5.28125" style="0" customWidth="1"/>
    <col min="131" max="156" width="5.28125" style="6" customWidth="1"/>
    <col min="157" max="157" width="3.8515625" style="6" customWidth="1"/>
    <col min="158" max="159" width="5.28125" style="6" customWidth="1"/>
    <col min="160" max="160" width="3.8515625" style="6" customWidth="1"/>
    <col min="161" max="164" width="5.28125" style="6" customWidth="1"/>
    <col min="165" max="165" width="7.8515625" style="7" customWidth="1"/>
    <col min="166" max="187" width="3.8515625" style="7" customWidth="1"/>
    <col min="188" max="188" width="4.8515625" style="7" customWidth="1"/>
    <col min="189" max="190" width="4.00390625" style="7" customWidth="1"/>
    <col min="191" max="191" width="4.00390625" style="8" customWidth="1"/>
    <col min="192" max="192" width="4.00390625" style="7" customWidth="1"/>
    <col min="193" max="193" width="5.7109375" style="9" customWidth="1"/>
    <col min="194" max="194" width="4.8515625" style="9" customWidth="1"/>
    <col min="195" max="195" width="4.00390625" style="10" customWidth="1"/>
    <col min="196" max="198" width="4.00390625" style="9" customWidth="1"/>
    <col min="199" max="200" width="5.7109375" style="9" customWidth="1"/>
    <col min="201" max="214" width="5.7109375" style="7" customWidth="1"/>
    <col min="215" max="228" width="4.00390625" style="7" customWidth="1"/>
    <col min="229" max="230" width="3.140625" style="7" customWidth="1"/>
    <col min="231" max="233" width="4.00390625" style="7" customWidth="1"/>
    <col min="234" max="234" width="3.140625" style="7" customWidth="1"/>
    <col min="235" max="235" width="4.00390625" style="7" customWidth="1"/>
    <col min="236" max="238" width="3.140625" style="7" customWidth="1"/>
    <col min="239" max="242" width="4.00390625" style="7" customWidth="1"/>
    <col min="243" max="243" width="0" style="7" hidden="1" customWidth="1"/>
    <col min="244" max="16384" width="4.00390625" style="7" customWidth="1"/>
  </cols>
  <sheetData>
    <row r="1" spans="1:200" s="22" customFormat="1" ht="218.25" customHeight="1">
      <c r="A1" s="11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5" t="s">
        <v>5</v>
      </c>
      <c r="G1" s="16" t="s">
        <v>6</v>
      </c>
      <c r="H1" s="11" t="s">
        <v>7</v>
      </c>
      <c r="I1" s="15" t="s">
        <v>8</v>
      </c>
      <c r="J1" s="15" t="s">
        <v>9</v>
      </c>
      <c r="K1" s="15" t="s">
        <v>10</v>
      </c>
      <c r="L1" s="4"/>
      <c r="M1" s="17"/>
      <c r="N1" s="4"/>
      <c r="O1" s="18"/>
      <c r="P1" s="19"/>
      <c r="Q1" s="19"/>
      <c r="R1" s="20"/>
      <c r="S1" s="20" t="s">
        <v>11</v>
      </c>
      <c r="T1" s="20" t="s">
        <v>12</v>
      </c>
      <c r="U1" s="20" t="s">
        <v>13</v>
      </c>
      <c r="V1" s="20" t="s">
        <v>14</v>
      </c>
      <c r="W1" s="20" t="s">
        <v>15</v>
      </c>
      <c r="X1" s="20" t="s">
        <v>16</v>
      </c>
      <c r="Y1" s="20" t="s">
        <v>17</v>
      </c>
      <c r="Z1" s="20" t="s">
        <v>18</v>
      </c>
      <c r="AA1" s="20" t="s">
        <v>19</v>
      </c>
      <c r="AB1" s="20" t="s">
        <v>20</v>
      </c>
      <c r="AC1" s="20" t="s">
        <v>21</v>
      </c>
      <c r="AD1" s="20" t="s">
        <v>22</v>
      </c>
      <c r="AE1" s="20" t="s">
        <v>23</v>
      </c>
      <c r="AF1" s="20" t="s">
        <v>24</v>
      </c>
      <c r="AG1" s="21" t="s">
        <v>25</v>
      </c>
      <c r="AH1" s="21" t="s">
        <v>26</v>
      </c>
      <c r="AI1" s="21" t="s">
        <v>27</v>
      </c>
      <c r="AJ1" s="21" t="s">
        <v>28</v>
      </c>
      <c r="AK1" s="20" t="s">
        <v>29</v>
      </c>
      <c r="AL1" s="20" t="s">
        <v>30</v>
      </c>
      <c r="AM1" s="20" t="s">
        <v>31</v>
      </c>
      <c r="AN1" s="20" t="s">
        <v>32</v>
      </c>
      <c r="AO1" s="20" t="s">
        <v>33</v>
      </c>
      <c r="AP1" s="20" t="s">
        <v>34</v>
      </c>
      <c r="AQ1" s="20" t="s">
        <v>35</v>
      </c>
      <c r="AR1" s="20" t="s">
        <v>36</v>
      </c>
      <c r="AS1" s="20" t="s">
        <v>37</v>
      </c>
      <c r="AT1" s="20" t="s">
        <v>38</v>
      </c>
      <c r="AU1" s="20" t="s">
        <v>39</v>
      </c>
      <c r="AV1" s="20" t="s">
        <v>40</v>
      </c>
      <c r="AW1" s="20" t="s">
        <v>41</v>
      </c>
      <c r="AX1" s="20" t="s">
        <v>42</v>
      </c>
      <c r="AY1" s="20" t="s">
        <v>43</v>
      </c>
      <c r="AZ1" s="20" t="s">
        <v>44</v>
      </c>
      <c r="BA1" s="20" t="s">
        <v>45</v>
      </c>
      <c r="BB1" s="20" t="s">
        <v>46</v>
      </c>
      <c r="BC1" s="20" t="s">
        <v>47</v>
      </c>
      <c r="BD1" s="20" t="s">
        <v>48</v>
      </c>
      <c r="BE1" s="20" t="s">
        <v>49</v>
      </c>
      <c r="BF1" s="20" t="s">
        <v>50</v>
      </c>
      <c r="BG1" s="20" t="s">
        <v>51</v>
      </c>
      <c r="BH1" s="20" t="s">
        <v>52</v>
      </c>
      <c r="BI1" s="20" t="s">
        <v>53</v>
      </c>
      <c r="BJ1" s="20" t="s">
        <v>54</v>
      </c>
      <c r="BK1" s="20" t="s">
        <v>55</v>
      </c>
      <c r="BL1" s="20" t="s">
        <v>56</v>
      </c>
      <c r="BM1" s="20" t="s">
        <v>57</v>
      </c>
      <c r="BN1" s="20" t="s">
        <v>58</v>
      </c>
      <c r="BO1" s="20" t="s">
        <v>59</v>
      </c>
      <c r="BP1" s="20" t="s">
        <v>60</v>
      </c>
      <c r="BQ1" s="20" t="s">
        <v>61</v>
      </c>
      <c r="BR1" s="20" t="s">
        <v>62</v>
      </c>
      <c r="BS1" s="20" t="s">
        <v>63</v>
      </c>
      <c r="BT1" s="20" t="s">
        <v>64</v>
      </c>
      <c r="BU1" s="20" t="s">
        <v>65</v>
      </c>
      <c r="BV1" s="20" t="s">
        <v>66</v>
      </c>
      <c r="BW1" s="20" t="s">
        <v>67</v>
      </c>
      <c r="BX1" s="20" t="s">
        <v>68</v>
      </c>
      <c r="BY1" s="20" t="s">
        <v>69</v>
      </c>
      <c r="BZ1" s="20" t="s">
        <v>70</v>
      </c>
      <c r="CA1" s="20" t="s">
        <v>71</v>
      </c>
      <c r="CB1" s="20" t="s">
        <v>72</v>
      </c>
      <c r="CC1" s="20" t="s">
        <v>73</v>
      </c>
      <c r="CD1" s="20" t="s">
        <v>74</v>
      </c>
      <c r="CE1" s="20" t="s">
        <v>75</v>
      </c>
      <c r="CF1" s="20" t="s">
        <v>76</v>
      </c>
      <c r="CG1" s="20" t="s">
        <v>77</v>
      </c>
      <c r="CH1" s="20" t="s">
        <v>78</v>
      </c>
      <c r="CI1" s="20" t="s">
        <v>79</v>
      </c>
      <c r="CJ1" s="20" t="s">
        <v>80</v>
      </c>
      <c r="CK1" s="20" t="s">
        <v>81</v>
      </c>
      <c r="CL1" s="20" t="s">
        <v>82</v>
      </c>
      <c r="CM1" s="20" t="s">
        <v>83</v>
      </c>
      <c r="CN1" s="20" t="s">
        <v>84</v>
      </c>
      <c r="CO1" s="20" t="s">
        <v>85</v>
      </c>
      <c r="CP1" s="20" t="s">
        <v>86</v>
      </c>
      <c r="CQ1" s="20" t="s">
        <v>87</v>
      </c>
      <c r="CR1" s="20" t="s">
        <v>88</v>
      </c>
      <c r="CS1" s="20" t="s">
        <v>89</v>
      </c>
      <c r="CT1" s="20" t="s">
        <v>90</v>
      </c>
      <c r="CU1" s="20" t="s">
        <v>91</v>
      </c>
      <c r="CV1" s="20" t="s">
        <v>92</v>
      </c>
      <c r="CW1" s="20" t="s">
        <v>93</v>
      </c>
      <c r="CX1" s="20" t="s">
        <v>94</v>
      </c>
      <c r="CY1" s="20" t="s">
        <v>95</v>
      </c>
      <c r="CZ1" s="20" t="s">
        <v>96</v>
      </c>
      <c r="DA1" s="20" t="s">
        <v>97</v>
      </c>
      <c r="DB1" s="20" t="s">
        <v>98</v>
      </c>
      <c r="DC1" s="20" t="s">
        <v>99</v>
      </c>
      <c r="DD1" s="20" t="s">
        <v>100</v>
      </c>
      <c r="DE1" s="20" t="s">
        <v>101</v>
      </c>
      <c r="DF1" s="20" t="s">
        <v>102</v>
      </c>
      <c r="DG1" s="20" t="s">
        <v>103</v>
      </c>
      <c r="DH1" s="20" t="s">
        <v>104</v>
      </c>
      <c r="DI1" s="20" t="s">
        <v>105</v>
      </c>
      <c r="DJ1" s="20" t="s">
        <v>106</v>
      </c>
      <c r="DK1" s="20" t="s">
        <v>107</v>
      </c>
      <c r="DL1" s="20" t="s">
        <v>108</v>
      </c>
      <c r="DM1" s="20" t="s">
        <v>109</v>
      </c>
      <c r="DN1" s="20" t="s">
        <v>110</v>
      </c>
      <c r="DO1" s="20" t="s">
        <v>111</v>
      </c>
      <c r="DP1" s="20" t="s">
        <v>112</v>
      </c>
      <c r="DQ1" s="20" t="s">
        <v>113</v>
      </c>
      <c r="DR1" s="20" t="s">
        <v>114</v>
      </c>
      <c r="DS1" s="20" t="s">
        <v>115</v>
      </c>
      <c r="DT1" s="20" t="s">
        <v>116</v>
      </c>
      <c r="DU1" s="20" t="s">
        <v>117</v>
      </c>
      <c r="DV1" s="20" t="s">
        <v>118</v>
      </c>
      <c r="DW1" s="20" t="s">
        <v>119</v>
      </c>
      <c r="DX1" s="20" t="s">
        <v>120</v>
      </c>
      <c r="DY1" s="20" t="s">
        <v>121</v>
      </c>
      <c r="DZ1" s="20" t="s">
        <v>122</v>
      </c>
      <c r="EA1" s="20" t="s">
        <v>123</v>
      </c>
      <c r="EB1" s="20" t="s">
        <v>124</v>
      </c>
      <c r="EC1" s="20" t="s">
        <v>125</v>
      </c>
      <c r="ED1" s="20" t="s">
        <v>126</v>
      </c>
      <c r="EE1" s="20" t="s">
        <v>127</v>
      </c>
      <c r="EF1" s="20" t="s">
        <v>128</v>
      </c>
      <c r="EG1" s="20" t="s">
        <v>129</v>
      </c>
      <c r="EH1" s="20" t="s">
        <v>130</v>
      </c>
      <c r="EI1" s="20" t="s">
        <v>20</v>
      </c>
      <c r="EJ1" s="20" t="s">
        <v>131</v>
      </c>
      <c r="EK1" s="20" t="s">
        <v>132</v>
      </c>
      <c r="EL1" s="20" t="s">
        <v>133</v>
      </c>
      <c r="EM1" s="20" t="s">
        <v>134</v>
      </c>
      <c r="EN1" s="20" t="s">
        <v>135</v>
      </c>
      <c r="EO1" s="20" t="s">
        <v>136</v>
      </c>
      <c r="EP1" s="20" t="s">
        <v>137</v>
      </c>
      <c r="EQ1" s="20" t="s">
        <v>138</v>
      </c>
      <c r="ER1" s="20" t="s">
        <v>139</v>
      </c>
      <c r="ES1" s="20" t="s">
        <v>140</v>
      </c>
      <c r="ET1" s="20" t="s">
        <v>141</v>
      </c>
      <c r="EU1" s="20" t="s">
        <v>142</v>
      </c>
      <c r="EV1" s="20" t="s">
        <v>143</v>
      </c>
      <c r="EW1" s="20" t="s">
        <v>144</v>
      </c>
      <c r="EX1" s="20" t="s">
        <v>145</v>
      </c>
      <c r="EY1" s="20" t="s">
        <v>73</v>
      </c>
      <c r="EZ1" s="20" t="s">
        <v>146</v>
      </c>
      <c r="FA1" s="20" t="s">
        <v>147</v>
      </c>
      <c r="FB1" s="20" t="s">
        <v>148</v>
      </c>
      <c r="FC1" s="20" t="s">
        <v>149</v>
      </c>
      <c r="FD1" s="20" t="s">
        <v>150</v>
      </c>
      <c r="FE1" s="20" t="s">
        <v>151</v>
      </c>
      <c r="FF1" s="20" t="s">
        <v>152</v>
      </c>
      <c r="FG1" s="20" t="s">
        <v>153</v>
      </c>
      <c r="FH1" s="20" t="s">
        <v>154</v>
      </c>
      <c r="FI1" s="20" t="s">
        <v>155</v>
      </c>
      <c r="GH1" s="23"/>
      <c r="GJ1" s="23"/>
      <c r="GK1" s="23"/>
      <c r="GL1" s="23"/>
      <c r="GM1" s="24"/>
      <c r="GN1" s="23"/>
      <c r="GO1" s="23"/>
      <c r="GP1" s="23"/>
      <c r="GQ1" s="23"/>
      <c r="GR1" s="23"/>
    </row>
    <row r="2" spans="1:256" s="19" customFormat="1" ht="16.5">
      <c r="A2" s="1"/>
      <c r="B2" s="2"/>
      <c r="C2" s="25"/>
      <c r="D2" s="3"/>
      <c r="E2" s="26"/>
      <c r="F2" s="27"/>
      <c r="G2" s="28"/>
      <c r="H2" s="27"/>
      <c r="I2" s="27"/>
      <c r="J2" s="27"/>
      <c r="K2" s="27"/>
      <c r="L2" s="4"/>
      <c r="M2" s="17"/>
      <c r="N2" s="4"/>
      <c r="O2" s="18" t="s">
        <v>156</v>
      </c>
      <c r="Q2" s="19" t="s">
        <v>157</v>
      </c>
      <c r="BX2" s="19">
        <v>29</v>
      </c>
      <c r="CA2" s="19">
        <v>23</v>
      </c>
      <c r="CE2" s="19">
        <v>21</v>
      </c>
      <c r="CG2" s="19">
        <f>SUM(CG5:CG174)/8.7</f>
        <v>18.999999999999996</v>
      </c>
      <c r="CH2" s="19">
        <f>SUM(CH5:CH174)/5.8</f>
        <v>39.00000000000001</v>
      </c>
      <c r="CJ2" s="19">
        <f>SUM(CJ5:CJ174)/6.2</f>
        <v>18.000000000000004</v>
      </c>
      <c r="CK2" s="19">
        <f>SUM(CK5:CK174)/10-0.6</f>
        <v>45</v>
      </c>
      <c r="CP2" s="19">
        <f>SUM(CP5:CP174)/9.8</f>
        <v>29.000000000000007</v>
      </c>
      <c r="CU2" s="19">
        <f>SUM(CU5:CU174)/6.3</f>
        <v>32.00000000000001</v>
      </c>
      <c r="CW2" s="19">
        <f>SUM(CW5:CW174)/6</f>
        <v>36</v>
      </c>
      <c r="DA2" s="19">
        <f>SUM(DA5:DA174)/10.4</f>
        <v>25.000000000000004</v>
      </c>
      <c r="DQ2" s="19">
        <f>SUM(DQ5:DQ174)/5.2</f>
        <v>47.99999999999998</v>
      </c>
      <c r="DW2" s="19">
        <f>SUM(DW5:DW174)/6.9</f>
        <v>49.999999999999986</v>
      </c>
      <c r="DZ2"/>
      <c r="EA2" s="19">
        <f>SUM(EA5:EA174)/10.2</f>
        <v>28.999999999999993</v>
      </c>
      <c r="EE2" s="19">
        <f>SUM(EE5:EE174)/5.4</f>
        <v>30.000000000000007</v>
      </c>
      <c r="EF2" s="19">
        <f>SUM(EF5:EF174)/9.1</f>
        <v>36.00000000000001</v>
      </c>
      <c r="EJ2" s="19">
        <f>SUM(EJ5:EJ174)/6</f>
        <v>56</v>
      </c>
      <c r="EZ2" s="19">
        <f>SUM(EZ5:EZ174)/6.3</f>
        <v>52.000000000000014</v>
      </c>
      <c r="FA2" s="19">
        <f>SUM(FA5:FA174)/9</f>
        <v>32</v>
      </c>
      <c r="FD2" s="19">
        <f>SUM(FD5:FD174)/6.2</f>
        <v>24</v>
      </c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8"/>
      <c r="GJ2" s="29"/>
      <c r="GK2" s="9"/>
      <c r="GL2" s="9"/>
      <c r="GM2" s="10"/>
      <c r="GN2" s="9"/>
      <c r="GO2" s="9"/>
      <c r="GP2" s="9"/>
      <c r="GQ2" s="9"/>
      <c r="GR2" s="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s="19" customFormat="1" ht="16.5">
      <c r="A3" s="1"/>
      <c r="B3" s="2"/>
      <c r="C3" s="25"/>
      <c r="D3" s="3"/>
      <c r="E3" s="26"/>
      <c r="F3" s="27"/>
      <c r="G3" s="28"/>
      <c r="H3" s="27"/>
      <c r="I3" s="27"/>
      <c r="J3" s="27"/>
      <c r="K3" s="27"/>
      <c r="L3" s="4"/>
      <c r="M3" s="17"/>
      <c r="N3" s="30"/>
      <c r="O3" s="31"/>
      <c r="DZ3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8"/>
      <c r="GJ3" s="29"/>
      <c r="GK3" s="9"/>
      <c r="GL3" s="9"/>
      <c r="GM3" s="10"/>
      <c r="GN3" s="9"/>
      <c r="GO3" s="9"/>
      <c r="GP3" s="9"/>
      <c r="GQ3" s="9"/>
      <c r="GR3" s="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8" customFormat="1" ht="14.25">
      <c r="A4" s="1"/>
      <c r="B4" s="32" t="s">
        <v>158</v>
      </c>
      <c r="C4" s="33" t="s">
        <v>159</v>
      </c>
      <c r="D4" s="34" t="s">
        <v>160</v>
      </c>
      <c r="E4" s="35" t="s">
        <v>161</v>
      </c>
      <c r="F4" s="36" t="s">
        <v>162</v>
      </c>
      <c r="G4" s="37" t="s">
        <v>163</v>
      </c>
      <c r="H4" s="36"/>
      <c r="I4" s="36" t="s">
        <v>164</v>
      </c>
      <c r="J4" s="36" t="s">
        <v>165</v>
      </c>
      <c r="K4" s="36" t="s">
        <v>166</v>
      </c>
      <c r="L4" s="38" t="s">
        <v>167</v>
      </c>
      <c r="M4" s="38" t="s">
        <v>168</v>
      </c>
      <c r="N4" s="39" t="s">
        <v>169</v>
      </c>
      <c r="O4" s="18" t="s">
        <v>170</v>
      </c>
      <c r="P4" s="19" t="s">
        <v>171</v>
      </c>
      <c r="DZ4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J4" s="29"/>
      <c r="GK4" s="9"/>
      <c r="GL4" s="9"/>
      <c r="GM4" s="10"/>
      <c r="GN4" s="9"/>
      <c r="GO4" s="9"/>
      <c r="GP4" s="9"/>
      <c r="GQ4" s="9"/>
      <c r="GR4" s="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40"/>
      <c r="IE4" s="40"/>
      <c r="IF4" s="40"/>
      <c r="IG4" s="40"/>
      <c r="IH4" s="40"/>
      <c r="II4" s="5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43" s="29" customFormat="1" ht="16.5" customHeight="1">
      <c r="A5" s="41"/>
      <c r="B5" s="42"/>
      <c r="C5" s="43"/>
      <c r="D5" s="44"/>
      <c r="E5" s="45">
        <v>1</v>
      </c>
      <c r="F5" s="44"/>
      <c r="G5" s="28">
        <v>11</v>
      </c>
      <c r="H5" s="44"/>
      <c r="I5" s="3">
        <v>5</v>
      </c>
      <c r="J5" s="3">
        <v>100</v>
      </c>
      <c r="K5" s="44">
        <v>4</v>
      </c>
      <c r="L5" s="46" t="s">
        <v>172</v>
      </c>
      <c r="M5" s="46" t="s">
        <v>173</v>
      </c>
      <c r="N5" s="8">
        <v>1950</v>
      </c>
      <c r="O5" s="47">
        <f aca="true" t="shared" si="0" ref="O5:O174">SUM(Q5:FI5)</f>
        <v>1150.3999999999999</v>
      </c>
      <c r="P5" s="48">
        <f aca="true" t="shared" si="1" ref="P5:P174">SUM(C5:K5)</f>
        <v>121</v>
      </c>
      <c r="Q5" s="49"/>
      <c r="R5" s="50"/>
      <c r="S5" s="50">
        <v>11.3</v>
      </c>
      <c r="T5" s="50"/>
      <c r="U5" s="50"/>
      <c r="V5" s="51">
        <v>42.2</v>
      </c>
      <c r="W5" s="50"/>
      <c r="X5" s="50"/>
      <c r="Y5" s="52">
        <v>21.1</v>
      </c>
      <c r="Z5" s="50"/>
      <c r="AA5" s="50"/>
      <c r="AB5" s="50"/>
      <c r="AC5" s="52">
        <v>21.1</v>
      </c>
      <c r="AD5" s="50"/>
      <c r="AE5" s="50"/>
      <c r="AF5" s="52">
        <v>21.1</v>
      </c>
      <c r="AG5" s="50"/>
      <c r="AH5" s="50"/>
      <c r="AI5" s="50">
        <v>20</v>
      </c>
      <c r="AJ5" s="50"/>
      <c r="AK5" s="50">
        <v>10</v>
      </c>
      <c r="AL5" s="52">
        <v>21.1</v>
      </c>
      <c r="AM5" s="52">
        <v>21.1</v>
      </c>
      <c r="AN5" s="50"/>
      <c r="AO5" s="50">
        <v>10</v>
      </c>
      <c r="AP5" s="50"/>
      <c r="AQ5" s="50"/>
      <c r="AR5" s="50">
        <v>5.8</v>
      </c>
      <c r="AS5" s="50"/>
      <c r="AT5" s="50"/>
      <c r="AU5" s="50"/>
      <c r="AV5" s="50"/>
      <c r="AW5" s="52">
        <v>21.1</v>
      </c>
      <c r="AX5" s="50">
        <v>10</v>
      </c>
      <c r="AY5" s="52">
        <v>21.1</v>
      </c>
      <c r="AZ5" s="52">
        <v>21.1</v>
      </c>
      <c r="BA5" s="50"/>
      <c r="BB5" s="50"/>
      <c r="BC5" s="50"/>
      <c r="BD5" s="50"/>
      <c r="BE5" s="50">
        <v>1</v>
      </c>
      <c r="BF5" s="50"/>
      <c r="BG5" s="50">
        <v>6.6</v>
      </c>
      <c r="BH5" s="50">
        <v>11</v>
      </c>
      <c r="BI5" s="50">
        <v>10</v>
      </c>
      <c r="BJ5" s="50"/>
      <c r="BK5" s="52">
        <v>21.1</v>
      </c>
      <c r="BL5" s="50"/>
      <c r="BM5" s="50">
        <v>10</v>
      </c>
      <c r="BN5" s="50">
        <v>5</v>
      </c>
      <c r="BO5" s="50">
        <v>7</v>
      </c>
      <c r="BP5" s="50"/>
      <c r="BQ5" s="50"/>
      <c r="BR5" s="50"/>
      <c r="BS5" s="50">
        <v>20</v>
      </c>
      <c r="BT5" s="50"/>
      <c r="BU5" s="52">
        <v>21.1</v>
      </c>
      <c r="BV5" s="50">
        <v>6</v>
      </c>
      <c r="BW5" s="50">
        <v>5</v>
      </c>
      <c r="BX5" s="50">
        <v>9.5</v>
      </c>
      <c r="BY5" s="50">
        <v>24.2</v>
      </c>
      <c r="BZ5" s="50"/>
      <c r="CA5" s="50">
        <v>6</v>
      </c>
      <c r="CB5" s="50">
        <v>6.8</v>
      </c>
      <c r="CC5" s="50"/>
      <c r="CD5" s="50">
        <v>9.2</v>
      </c>
      <c r="CE5" s="50">
        <v>1</v>
      </c>
      <c r="CF5" s="50"/>
      <c r="CG5" s="50">
        <v>8.7</v>
      </c>
      <c r="CH5" s="50">
        <v>5.8</v>
      </c>
      <c r="CI5" s="50">
        <v>6.2</v>
      </c>
      <c r="CJ5" s="50">
        <v>6.2</v>
      </c>
      <c r="CK5" s="50">
        <v>10</v>
      </c>
      <c r="CL5" s="50">
        <v>7</v>
      </c>
      <c r="CM5" s="50">
        <v>5</v>
      </c>
      <c r="CN5" s="50"/>
      <c r="CO5" s="50">
        <v>8.2</v>
      </c>
      <c r="CP5" s="50">
        <v>9.8</v>
      </c>
      <c r="CQ5" s="50">
        <v>8.4</v>
      </c>
      <c r="CR5" s="50">
        <v>9</v>
      </c>
      <c r="CS5" s="50">
        <v>6.9</v>
      </c>
      <c r="CT5" s="50">
        <v>4.4</v>
      </c>
      <c r="CU5" s="50">
        <v>6.3</v>
      </c>
      <c r="CV5" s="50">
        <v>18</v>
      </c>
      <c r="CW5" s="50">
        <v>6</v>
      </c>
      <c r="CX5" s="50">
        <v>7.5</v>
      </c>
      <c r="CY5" s="50">
        <v>4.9</v>
      </c>
      <c r="CZ5" s="50">
        <v>4</v>
      </c>
      <c r="DA5" s="50">
        <v>10.4</v>
      </c>
      <c r="DB5" s="50">
        <v>7</v>
      </c>
      <c r="DC5" s="50"/>
      <c r="DD5" s="50">
        <v>4.6</v>
      </c>
      <c r="DE5" s="50"/>
      <c r="DF5" s="50">
        <v>6.4</v>
      </c>
      <c r="DG5" s="50">
        <v>7.3</v>
      </c>
      <c r="DH5" s="50">
        <v>10.5</v>
      </c>
      <c r="DI5" s="50">
        <v>7.1</v>
      </c>
      <c r="DJ5" s="50"/>
      <c r="DK5" s="50"/>
      <c r="DL5" s="50">
        <v>6.5</v>
      </c>
      <c r="DM5" s="50"/>
      <c r="DN5" s="50"/>
      <c r="DO5" s="50">
        <v>8.5</v>
      </c>
      <c r="DP5" s="50">
        <v>6</v>
      </c>
      <c r="DQ5" s="50">
        <v>5.2</v>
      </c>
      <c r="DR5" s="50"/>
      <c r="DS5" s="50">
        <v>10</v>
      </c>
      <c r="DT5" s="50"/>
      <c r="DU5" s="50"/>
      <c r="DV5" s="50"/>
      <c r="DW5" s="50">
        <v>6.9</v>
      </c>
      <c r="DX5" s="50"/>
      <c r="DY5" s="50">
        <v>6.2</v>
      </c>
      <c r="DZ5" s="50">
        <v>12</v>
      </c>
      <c r="EA5" s="50"/>
      <c r="EB5" s="50"/>
      <c r="EC5" s="50">
        <v>5.1</v>
      </c>
      <c r="ED5" s="50"/>
      <c r="EE5" s="50">
        <v>5.4</v>
      </c>
      <c r="EF5" s="50">
        <v>9.1</v>
      </c>
      <c r="EG5" s="50"/>
      <c r="EH5" s="50">
        <v>6</v>
      </c>
      <c r="EI5" s="50">
        <v>7.5</v>
      </c>
      <c r="EJ5" s="50">
        <v>6</v>
      </c>
      <c r="EK5" s="50">
        <v>6.2</v>
      </c>
      <c r="EL5" s="50">
        <v>10.1</v>
      </c>
      <c r="EM5" s="50"/>
      <c r="EN5" s="50"/>
      <c r="EO5" s="50">
        <v>6</v>
      </c>
      <c r="EP5" s="50"/>
      <c r="EQ5" s="50">
        <v>5</v>
      </c>
      <c r="ER5" s="50">
        <v>7</v>
      </c>
      <c r="ES5" s="50"/>
      <c r="ET5" s="50">
        <v>7.5</v>
      </c>
      <c r="EU5" s="50"/>
      <c r="EV5" s="50">
        <v>5.7</v>
      </c>
      <c r="EW5" s="50"/>
      <c r="EX5" s="50">
        <v>7</v>
      </c>
      <c r="EY5" s="50">
        <v>6.3</v>
      </c>
      <c r="EZ5" s="50">
        <v>6.3</v>
      </c>
      <c r="FA5" s="50">
        <v>9</v>
      </c>
      <c r="FB5" s="50"/>
      <c r="FC5" s="50">
        <v>10.3</v>
      </c>
      <c r="FD5" s="50">
        <v>6.2</v>
      </c>
      <c r="FE5" s="50">
        <v>10.7</v>
      </c>
      <c r="FF5" s="50"/>
      <c r="FG5" s="50"/>
      <c r="FH5" s="50"/>
      <c r="FI5" s="53">
        <v>292.5</v>
      </c>
      <c r="GI5" s="8"/>
      <c r="GK5" s="9"/>
      <c r="GL5" s="9"/>
      <c r="GM5" s="10"/>
      <c r="GN5" s="9"/>
      <c r="GO5" s="9"/>
      <c r="GP5" s="9"/>
      <c r="GQ5" s="9"/>
      <c r="GR5" s="9"/>
      <c r="ID5" s="40"/>
      <c r="IE5" s="40"/>
      <c r="IF5" s="40"/>
      <c r="IG5" s="40"/>
      <c r="IH5" s="40"/>
      <c r="II5" s="5"/>
    </row>
    <row r="6" spans="1:256" s="50" customFormat="1" ht="14.25">
      <c r="A6" s="41"/>
      <c r="B6" s="42"/>
      <c r="C6" s="43">
        <v>1</v>
      </c>
      <c r="D6" s="34"/>
      <c r="E6" s="45">
        <v>1</v>
      </c>
      <c r="F6" s="44"/>
      <c r="G6" s="28">
        <v>6</v>
      </c>
      <c r="H6" s="44"/>
      <c r="I6" s="3">
        <v>8</v>
      </c>
      <c r="J6" s="3">
        <v>102</v>
      </c>
      <c r="K6" s="44">
        <v>6</v>
      </c>
      <c r="L6" s="46" t="s">
        <v>174</v>
      </c>
      <c r="M6" s="46" t="s">
        <v>175</v>
      </c>
      <c r="N6" s="8">
        <v>1958</v>
      </c>
      <c r="O6" s="47">
        <f t="shared" si="0"/>
        <v>1145.5</v>
      </c>
      <c r="P6" s="48">
        <f t="shared" si="1"/>
        <v>124</v>
      </c>
      <c r="Q6" s="49"/>
      <c r="T6" s="50">
        <v>21</v>
      </c>
      <c r="W6" s="50">
        <v>30</v>
      </c>
      <c r="AB6" s="50">
        <v>8.6</v>
      </c>
      <c r="AF6" s="52">
        <v>21.1</v>
      </c>
      <c r="AI6" s="50">
        <v>20</v>
      </c>
      <c r="AK6" s="54">
        <v>50</v>
      </c>
      <c r="AM6" s="51">
        <v>42.2</v>
      </c>
      <c r="AO6" s="50" t="s">
        <v>176</v>
      </c>
      <c r="AQ6" s="50">
        <v>33</v>
      </c>
      <c r="AW6" s="52">
        <v>21.1</v>
      </c>
      <c r="AZ6" s="52">
        <v>21.1</v>
      </c>
      <c r="BD6" s="50">
        <v>1.6</v>
      </c>
      <c r="BE6" s="50">
        <v>1</v>
      </c>
      <c r="BH6" s="52">
        <v>21.1</v>
      </c>
      <c r="BI6" s="50">
        <v>10</v>
      </c>
      <c r="BK6" s="52">
        <v>21.1</v>
      </c>
      <c r="BM6" s="50">
        <v>10</v>
      </c>
      <c r="BN6" s="50">
        <v>5</v>
      </c>
      <c r="BR6" s="50">
        <v>12.3</v>
      </c>
      <c r="BT6" s="50">
        <v>5</v>
      </c>
      <c r="BU6" s="52">
        <v>21.1</v>
      </c>
      <c r="BV6" s="50">
        <v>4.8</v>
      </c>
      <c r="BW6" s="50">
        <v>5</v>
      </c>
      <c r="BX6" s="50">
        <v>9.5</v>
      </c>
      <c r="BY6" s="50" t="s">
        <v>176</v>
      </c>
      <c r="BZ6" s="50">
        <v>16.7</v>
      </c>
      <c r="CB6" s="50">
        <v>6.8</v>
      </c>
      <c r="CD6" s="50">
        <v>9.2</v>
      </c>
      <c r="CE6" s="50">
        <v>1</v>
      </c>
      <c r="CG6" s="50">
        <v>8.7</v>
      </c>
      <c r="CH6" s="50">
        <v>5.8</v>
      </c>
      <c r="CI6" s="50">
        <v>6.2</v>
      </c>
      <c r="CJ6" s="50">
        <v>6.2</v>
      </c>
      <c r="CK6" s="50">
        <v>16</v>
      </c>
      <c r="CL6" s="50">
        <v>7</v>
      </c>
      <c r="CM6" s="50">
        <v>5</v>
      </c>
      <c r="CN6" s="50">
        <v>6</v>
      </c>
      <c r="CO6" s="50">
        <v>8.2</v>
      </c>
      <c r="CQ6" s="50">
        <v>9.2</v>
      </c>
      <c r="CR6" s="50">
        <v>9</v>
      </c>
      <c r="CS6" s="50">
        <v>6.9</v>
      </c>
      <c r="CT6" s="50">
        <v>4.4</v>
      </c>
      <c r="CU6" s="50">
        <v>6.3</v>
      </c>
      <c r="CV6" s="50">
        <v>9.4</v>
      </c>
      <c r="CW6" s="50">
        <v>6</v>
      </c>
      <c r="CX6" s="50">
        <v>7.5</v>
      </c>
      <c r="CY6" s="50">
        <v>4.9</v>
      </c>
      <c r="CZ6" s="50">
        <v>4</v>
      </c>
      <c r="DA6" s="50">
        <v>10.4</v>
      </c>
      <c r="DB6" s="50">
        <v>7</v>
      </c>
      <c r="DD6" s="50">
        <v>4.6</v>
      </c>
      <c r="DF6" s="50">
        <v>6.4</v>
      </c>
      <c r="DH6" s="50">
        <v>10.5</v>
      </c>
      <c r="DI6" s="50">
        <v>7.1</v>
      </c>
      <c r="DK6" s="50">
        <v>4.7</v>
      </c>
      <c r="DL6" s="50">
        <v>6.5</v>
      </c>
      <c r="DO6" s="50">
        <v>8.5</v>
      </c>
      <c r="DP6" s="50">
        <v>6</v>
      </c>
      <c r="DQ6" s="50">
        <v>5.2</v>
      </c>
      <c r="DR6" s="50">
        <v>7.6</v>
      </c>
      <c r="DS6" s="50">
        <v>10</v>
      </c>
      <c r="DW6" s="50">
        <v>6.9</v>
      </c>
      <c r="DY6" s="50">
        <v>6.2</v>
      </c>
      <c r="DZ6" s="50">
        <v>7</v>
      </c>
      <c r="EA6" s="50">
        <v>10.2</v>
      </c>
      <c r="EB6" s="50">
        <v>6</v>
      </c>
      <c r="EE6" s="50">
        <v>5.4</v>
      </c>
      <c r="EF6" s="50">
        <v>9.1</v>
      </c>
      <c r="EH6" s="50">
        <v>6</v>
      </c>
      <c r="EI6" s="50">
        <v>7.5</v>
      </c>
      <c r="EJ6" s="50">
        <v>6</v>
      </c>
      <c r="EK6" s="50">
        <v>6.2</v>
      </c>
      <c r="EL6" s="50">
        <v>10.1</v>
      </c>
      <c r="EO6" s="50">
        <v>6</v>
      </c>
      <c r="EQ6" s="50">
        <v>5</v>
      </c>
      <c r="ER6" s="50">
        <v>7</v>
      </c>
      <c r="ET6" s="50">
        <v>7.5</v>
      </c>
      <c r="EU6" s="50">
        <v>6</v>
      </c>
      <c r="EX6" s="50">
        <v>7</v>
      </c>
      <c r="EZ6" s="50">
        <v>6.3</v>
      </c>
      <c r="FA6" s="50">
        <v>9</v>
      </c>
      <c r="FE6" s="50">
        <v>10.7</v>
      </c>
      <c r="FI6" s="53">
        <v>333.9</v>
      </c>
      <c r="GJ6" s="29"/>
      <c r="GK6" s="9"/>
      <c r="GL6" s="9"/>
      <c r="GM6" s="10"/>
      <c r="GN6" s="9"/>
      <c r="GO6" s="9"/>
      <c r="GP6" s="9"/>
      <c r="GQ6" s="9"/>
      <c r="GR6" s="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40"/>
      <c r="IE6" s="40"/>
      <c r="IF6" s="40"/>
      <c r="IG6" s="40"/>
      <c r="IH6" s="40"/>
      <c r="II6" s="5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50" customFormat="1" ht="14.25">
      <c r="A7" s="41"/>
      <c r="B7" s="42"/>
      <c r="C7" s="43"/>
      <c r="D7" s="34">
        <v>1</v>
      </c>
      <c r="E7" s="35" t="s">
        <v>176</v>
      </c>
      <c r="F7" s="36"/>
      <c r="G7" s="37">
        <v>2</v>
      </c>
      <c r="H7" s="36"/>
      <c r="I7" s="3">
        <v>13</v>
      </c>
      <c r="J7" s="3">
        <v>91</v>
      </c>
      <c r="K7" s="44">
        <v>6</v>
      </c>
      <c r="L7" s="46" t="s">
        <v>177</v>
      </c>
      <c r="M7" s="46" t="s">
        <v>178</v>
      </c>
      <c r="N7" s="8">
        <v>1962</v>
      </c>
      <c r="O7" s="47">
        <f t="shared" si="0"/>
        <v>887.5999999999999</v>
      </c>
      <c r="P7" s="48">
        <f t="shared" si="1"/>
        <v>113</v>
      </c>
      <c r="Q7" s="49"/>
      <c r="U7" s="52">
        <v>21.1</v>
      </c>
      <c r="Z7" s="50">
        <v>12</v>
      </c>
      <c r="AA7" s="50">
        <v>5</v>
      </c>
      <c r="AD7" s="50">
        <v>13</v>
      </c>
      <c r="AE7" s="50">
        <v>10</v>
      </c>
      <c r="AI7" s="50">
        <v>10</v>
      </c>
      <c r="AL7" s="50">
        <v>8</v>
      </c>
      <c r="AN7" s="50">
        <v>11</v>
      </c>
      <c r="AP7" s="50">
        <v>5</v>
      </c>
      <c r="AT7" s="50">
        <v>6.5</v>
      </c>
      <c r="AV7" s="50">
        <v>13.5</v>
      </c>
      <c r="AX7" s="50">
        <v>7.5</v>
      </c>
      <c r="BA7" s="50">
        <v>8</v>
      </c>
      <c r="BE7" s="50">
        <v>1</v>
      </c>
      <c r="BG7" s="50">
        <v>8</v>
      </c>
      <c r="BI7" s="50">
        <v>10</v>
      </c>
      <c r="BJ7" s="50">
        <v>2.5</v>
      </c>
      <c r="BM7" s="50">
        <v>1.6</v>
      </c>
      <c r="BN7" s="50">
        <v>5</v>
      </c>
      <c r="BO7" s="50">
        <v>6</v>
      </c>
      <c r="BP7" s="50">
        <v>6.3</v>
      </c>
      <c r="BX7" s="50">
        <v>2.5</v>
      </c>
      <c r="BY7" s="50">
        <v>8</v>
      </c>
      <c r="CA7" s="50">
        <v>6</v>
      </c>
      <c r="CC7" s="50">
        <v>7.5</v>
      </c>
      <c r="CE7" s="50">
        <v>1</v>
      </c>
      <c r="CG7" s="50">
        <v>8.7</v>
      </c>
      <c r="CH7" s="50">
        <v>5.8</v>
      </c>
      <c r="CI7" s="50">
        <v>6</v>
      </c>
      <c r="CJ7" s="50">
        <v>6.2</v>
      </c>
      <c r="CK7" s="50">
        <v>10</v>
      </c>
      <c r="CN7" s="50">
        <v>6.8</v>
      </c>
      <c r="CO7" s="50">
        <v>8.2</v>
      </c>
      <c r="CP7" s="50">
        <v>9.8</v>
      </c>
      <c r="CQ7" s="50">
        <v>8.4</v>
      </c>
      <c r="CR7" s="50">
        <v>9</v>
      </c>
      <c r="CT7" s="50">
        <v>4.4</v>
      </c>
      <c r="CU7" s="50">
        <v>6.3</v>
      </c>
      <c r="DC7" s="50">
        <v>6</v>
      </c>
      <c r="DF7" s="50">
        <v>6.4</v>
      </c>
      <c r="DH7" s="50">
        <v>9.4</v>
      </c>
      <c r="DJ7" s="50">
        <v>6.4</v>
      </c>
      <c r="DK7" s="50">
        <v>4.7</v>
      </c>
      <c r="DL7" s="50">
        <v>6.5</v>
      </c>
      <c r="DM7" s="50">
        <v>7.6</v>
      </c>
      <c r="DP7" s="50">
        <v>6</v>
      </c>
      <c r="DQ7" s="50">
        <v>5.2</v>
      </c>
      <c r="DT7" s="50">
        <v>12</v>
      </c>
      <c r="DV7" s="50">
        <v>5.9</v>
      </c>
      <c r="DW7" s="50">
        <v>6.9</v>
      </c>
      <c r="DY7" s="50">
        <v>6.2</v>
      </c>
      <c r="DZ7"/>
      <c r="EA7" s="50">
        <v>10.2</v>
      </c>
      <c r="EB7" s="50">
        <v>6</v>
      </c>
      <c r="EE7" s="50">
        <v>5.4</v>
      </c>
      <c r="EF7" s="50">
        <v>9.1</v>
      </c>
      <c r="EG7" s="50">
        <v>5.6</v>
      </c>
      <c r="EI7" s="50">
        <v>7.5</v>
      </c>
      <c r="EJ7" s="50">
        <v>6</v>
      </c>
      <c r="EP7" s="50">
        <v>6</v>
      </c>
      <c r="EQ7" s="50">
        <v>5</v>
      </c>
      <c r="ER7" s="50">
        <v>7</v>
      </c>
      <c r="ET7" s="50">
        <v>7.5</v>
      </c>
      <c r="EV7" s="50">
        <v>5.7</v>
      </c>
      <c r="EY7" s="50">
        <v>6.3</v>
      </c>
      <c r="EZ7" s="50">
        <v>6.3</v>
      </c>
      <c r="FB7" s="50">
        <v>30</v>
      </c>
      <c r="FC7" s="50">
        <v>11</v>
      </c>
      <c r="FI7" s="53">
        <v>378.2</v>
      </c>
      <c r="GJ7" s="29"/>
      <c r="GK7" s="9"/>
      <c r="GL7" s="9"/>
      <c r="GM7" s="10"/>
      <c r="GN7" s="9"/>
      <c r="GO7" s="9"/>
      <c r="GP7" s="9"/>
      <c r="GQ7" s="9"/>
      <c r="GR7" s="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40"/>
      <c r="IE7" s="40"/>
      <c r="IF7" s="40"/>
      <c r="IG7" s="40"/>
      <c r="IH7" s="40"/>
      <c r="II7" s="5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50" customFormat="1" ht="14.25">
      <c r="A8" s="41" t="s">
        <v>176</v>
      </c>
      <c r="B8" s="42"/>
      <c r="C8" s="43"/>
      <c r="D8" s="3">
        <v>1</v>
      </c>
      <c r="E8" s="45" t="s">
        <v>176</v>
      </c>
      <c r="F8" s="44">
        <v>1</v>
      </c>
      <c r="G8" s="28">
        <v>2</v>
      </c>
      <c r="H8" s="44"/>
      <c r="I8" s="3">
        <v>13</v>
      </c>
      <c r="J8" s="3">
        <v>88</v>
      </c>
      <c r="K8" s="44">
        <v>6</v>
      </c>
      <c r="L8" s="46" t="s">
        <v>179</v>
      </c>
      <c r="M8" s="46" t="s">
        <v>180</v>
      </c>
      <c r="N8" s="8">
        <v>1977</v>
      </c>
      <c r="O8" s="47">
        <f t="shared" si="0"/>
        <v>873.8999999999999</v>
      </c>
      <c r="P8" s="48">
        <f t="shared" si="1"/>
        <v>111</v>
      </c>
      <c r="Q8" s="49"/>
      <c r="U8" s="52">
        <v>21.1</v>
      </c>
      <c r="Z8" s="50">
        <v>12</v>
      </c>
      <c r="AA8" s="50">
        <v>4</v>
      </c>
      <c r="AD8" s="50">
        <v>13</v>
      </c>
      <c r="AE8" s="50">
        <v>10</v>
      </c>
      <c r="AI8" s="50">
        <v>10</v>
      </c>
      <c r="AL8" s="50">
        <v>8</v>
      </c>
      <c r="AN8" s="50">
        <v>11</v>
      </c>
      <c r="AP8" s="50">
        <v>5</v>
      </c>
      <c r="AT8" s="50">
        <v>4</v>
      </c>
      <c r="AV8" s="50">
        <v>13.5</v>
      </c>
      <c r="AX8" s="50">
        <v>7.5</v>
      </c>
      <c r="BA8" s="50">
        <v>8</v>
      </c>
      <c r="BE8" s="50">
        <v>1</v>
      </c>
      <c r="BG8" s="50">
        <v>8</v>
      </c>
      <c r="BI8" s="50">
        <v>10</v>
      </c>
      <c r="BJ8" s="50">
        <v>2.5</v>
      </c>
      <c r="BM8" s="50">
        <v>1.6</v>
      </c>
      <c r="BN8" s="50">
        <v>5</v>
      </c>
      <c r="BO8" s="50">
        <v>6</v>
      </c>
      <c r="BP8" s="50">
        <v>7.7</v>
      </c>
      <c r="BX8" s="50">
        <v>2.5</v>
      </c>
      <c r="BY8" s="50">
        <v>8</v>
      </c>
      <c r="CA8" s="50">
        <v>6</v>
      </c>
      <c r="CC8" s="50">
        <v>7.5</v>
      </c>
      <c r="CE8" s="50">
        <v>1</v>
      </c>
      <c r="CG8" s="50">
        <v>8.7</v>
      </c>
      <c r="CH8" s="50">
        <v>5.8</v>
      </c>
      <c r="CI8" s="50">
        <v>6</v>
      </c>
      <c r="CJ8" s="50">
        <v>6.2</v>
      </c>
      <c r="CK8" s="50">
        <v>10</v>
      </c>
      <c r="CN8" s="50">
        <v>6.8</v>
      </c>
      <c r="CO8" s="50">
        <v>8.2</v>
      </c>
      <c r="CP8" s="50">
        <v>9.8</v>
      </c>
      <c r="CQ8" s="50">
        <v>8.4</v>
      </c>
      <c r="CR8" s="50">
        <v>9</v>
      </c>
      <c r="CT8" s="50">
        <v>4.4</v>
      </c>
      <c r="CU8" s="50">
        <v>6.3</v>
      </c>
      <c r="DC8" s="50">
        <v>6</v>
      </c>
      <c r="DF8" s="50">
        <v>6.4</v>
      </c>
      <c r="DH8" s="50">
        <v>9.4</v>
      </c>
      <c r="DJ8" s="50">
        <v>6.4</v>
      </c>
      <c r="DK8" s="50">
        <v>4.7</v>
      </c>
      <c r="DL8" s="50">
        <v>6.5</v>
      </c>
      <c r="DM8" s="50">
        <v>7.6</v>
      </c>
      <c r="DP8" s="50">
        <v>6</v>
      </c>
      <c r="DQ8" s="50">
        <v>5.2</v>
      </c>
      <c r="DT8" s="50">
        <v>12</v>
      </c>
      <c r="DV8" s="50">
        <v>5.9</v>
      </c>
      <c r="DW8" s="50">
        <v>6.9</v>
      </c>
      <c r="DY8" s="50">
        <v>6.2</v>
      </c>
      <c r="DZ8"/>
      <c r="EA8" s="50">
        <v>10.2</v>
      </c>
      <c r="EB8" s="50">
        <v>6</v>
      </c>
      <c r="ED8" s="50">
        <v>1.7000000000000002</v>
      </c>
      <c r="EE8" s="50">
        <v>5.4</v>
      </c>
      <c r="EF8" s="50">
        <v>9.1</v>
      </c>
      <c r="EG8" s="50">
        <v>5.6</v>
      </c>
      <c r="EI8" s="50">
        <v>7.5</v>
      </c>
      <c r="EJ8" s="50">
        <v>6</v>
      </c>
      <c r="EN8" s="50">
        <v>6.4</v>
      </c>
      <c r="EP8" s="50">
        <v>6</v>
      </c>
      <c r="EQ8" s="50">
        <v>5</v>
      </c>
      <c r="ER8" s="50">
        <v>7</v>
      </c>
      <c r="ET8" s="50">
        <v>7.5</v>
      </c>
      <c r="EV8" s="50">
        <v>5.7</v>
      </c>
      <c r="EY8" s="50">
        <v>6.3</v>
      </c>
      <c r="EZ8" s="50">
        <v>6.3</v>
      </c>
      <c r="FA8" s="50" t="s">
        <v>176</v>
      </c>
      <c r="FB8" s="50">
        <v>30</v>
      </c>
      <c r="FC8" s="50">
        <v>11</v>
      </c>
      <c r="FI8" s="53">
        <v>358.5</v>
      </c>
      <c r="GJ8" s="29"/>
      <c r="GK8" s="9"/>
      <c r="GL8" s="9"/>
      <c r="GM8" s="10"/>
      <c r="GN8" s="9"/>
      <c r="GO8" s="9"/>
      <c r="GP8" s="9"/>
      <c r="GQ8" s="9"/>
      <c r="GR8" s="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40"/>
      <c r="IE8" s="40"/>
      <c r="IF8" s="40"/>
      <c r="IG8" s="40"/>
      <c r="IH8" s="40"/>
      <c r="II8" s="5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43" s="50" customFormat="1" ht="14.25">
      <c r="A9" s="41" t="s">
        <v>176</v>
      </c>
      <c r="B9" s="42"/>
      <c r="C9" s="43"/>
      <c r="D9" s="44"/>
      <c r="E9" s="45">
        <v>2</v>
      </c>
      <c r="F9" s="44"/>
      <c r="G9" s="28">
        <v>9</v>
      </c>
      <c r="H9" s="44"/>
      <c r="I9" s="3"/>
      <c r="J9" s="3">
        <v>50</v>
      </c>
      <c r="K9" s="44">
        <v>2</v>
      </c>
      <c r="L9" s="46" t="s">
        <v>181</v>
      </c>
      <c r="M9" s="46" t="s">
        <v>182</v>
      </c>
      <c r="N9" s="8">
        <v>1962</v>
      </c>
      <c r="O9" s="47">
        <f t="shared" si="0"/>
        <v>787.8000000000001</v>
      </c>
      <c r="P9" s="48">
        <f t="shared" si="1"/>
        <v>63</v>
      </c>
      <c r="Q9" s="49"/>
      <c r="V9" s="51">
        <v>42.2</v>
      </c>
      <c r="Y9" s="52">
        <v>21.1</v>
      </c>
      <c r="AC9" s="52">
        <v>21.1</v>
      </c>
      <c r="AF9" s="52">
        <v>21.1</v>
      </c>
      <c r="AI9" s="50">
        <v>20</v>
      </c>
      <c r="AK9" s="50">
        <v>10</v>
      </c>
      <c r="AL9" s="52">
        <v>21.1</v>
      </c>
      <c r="AM9" s="51">
        <v>42.2</v>
      </c>
      <c r="AR9" s="50">
        <v>5.8</v>
      </c>
      <c r="AW9" s="52">
        <v>21.1</v>
      </c>
      <c r="AY9" s="52">
        <v>21.1</v>
      </c>
      <c r="AZ9" s="52">
        <v>21.1</v>
      </c>
      <c r="BG9" s="50">
        <v>6.6</v>
      </c>
      <c r="BI9" s="50">
        <v>10</v>
      </c>
      <c r="BK9" s="52">
        <v>21.1</v>
      </c>
      <c r="BM9" s="50">
        <v>10</v>
      </c>
      <c r="BS9" s="50">
        <v>10</v>
      </c>
      <c r="BU9" s="52">
        <v>21.1</v>
      </c>
      <c r="BY9" s="52">
        <v>24.2</v>
      </c>
      <c r="CB9" s="50">
        <v>6.8</v>
      </c>
      <c r="CG9" s="50">
        <v>8.7</v>
      </c>
      <c r="CK9" s="50">
        <v>10</v>
      </c>
      <c r="CL9" s="50">
        <v>7</v>
      </c>
      <c r="CO9" s="50">
        <v>8.2</v>
      </c>
      <c r="CP9" s="50">
        <v>9.8</v>
      </c>
      <c r="CS9" s="50">
        <v>6.9</v>
      </c>
      <c r="CT9" s="50">
        <v>4.4</v>
      </c>
      <c r="CV9" s="50">
        <v>18</v>
      </c>
      <c r="CW9" s="50">
        <v>6</v>
      </c>
      <c r="CY9" s="50">
        <v>4.9</v>
      </c>
      <c r="CZ9" s="50">
        <v>4</v>
      </c>
      <c r="DA9" s="50">
        <v>10.4</v>
      </c>
      <c r="DB9" s="50">
        <v>7</v>
      </c>
      <c r="DD9" s="50">
        <v>4.6</v>
      </c>
      <c r="DF9" s="50">
        <v>6.4</v>
      </c>
      <c r="DG9" s="50">
        <v>7.3</v>
      </c>
      <c r="DO9" s="50">
        <v>8.5</v>
      </c>
      <c r="DS9" s="50">
        <v>10</v>
      </c>
      <c r="DZ9" s="50">
        <v>12</v>
      </c>
      <c r="EF9" s="50">
        <v>9.1</v>
      </c>
      <c r="EH9" s="50">
        <v>6</v>
      </c>
      <c r="EL9" s="50">
        <v>10.1</v>
      </c>
      <c r="ET9" s="50">
        <v>7.5</v>
      </c>
      <c r="EV9" s="50">
        <v>5.7</v>
      </c>
      <c r="FC9" s="50">
        <v>10.3</v>
      </c>
      <c r="FE9" s="50">
        <v>10.7</v>
      </c>
      <c r="FI9" s="53">
        <v>196.6</v>
      </c>
      <c r="GJ9" s="55"/>
      <c r="GK9" s="56"/>
      <c r="GL9" s="56"/>
      <c r="GM9" s="57"/>
      <c r="GN9" s="56"/>
      <c r="GO9" s="56"/>
      <c r="GP9" s="56"/>
      <c r="GQ9" s="56"/>
      <c r="GR9" s="56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I9" s="49"/>
    </row>
    <row r="10" spans="1:243" s="50" customFormat="1" ht="14.25">
      <c r="A10" s="41"/>
      <c r="B10" s="42"/>
      <c r="C10" s="43"/>
      <c r="D10" s="44"/>
      <c r="E10" s="45"/>
      <c r="F10" s="44"/>
      <c r="G10" s="28"/>
      <c r="H10" s="44"/>
      <c r="I10" s="3">
        <v>8</v>
      </c>
      <c r="J10" s="3">
        <v>84</v>
      </c>
      <c r="K10" s="44">
        <v>6</v>
      </c>
      <c r="L10" s="46" t="s">
        <v>183</v>
      </c>
      <c r="M10" s="46" t="s">
        <v>184</v>
      </c>
      <c r="N10" s="8">
        <v>1969</v>
      </c>
      <c r="O10" s="47">
        <f t="shared" si="0"/>
        <v>723.3</v>
      </c>
      <c r="P10" s="48">
        <f t="shared" si="1"/>
        <v>98</v>
      </c>
      <c r="Q10" s="49"/>
      <c r="T10" s="50">
        <v>3</v>
      </c>
      <c r="W10" s="50">
        <v>9</v>
      </c>
      <c r="AB10" s="50">
        <v>8.6</v>
      </c>
      <c r="AG10" s="50">
        <v>10.4</v>
      </c>
      <c r="AI10" s="50" t="s">
        <v>176</v>
      </c>
      <c r="AJ10" s="50">
        <v>8.4</v>
      </c>
      <c r="AN10" s="50">
        <v>11</v>
      </c>
      <c r="AS10" s="50" t="s">
        <v>176</v>
      </c>
      <c r="AY10" s="50">
        <v>4.5</v>
      </c>
      <c r="BD10" s="50">
        <v>1.6</v>
      </c>
      <c r="BE10" s="50">
        <v>1</v>
      </c>
      <c r="BG10" s="50">
        <v>6.6</v>
      </c>
      <c r="BL10" s="50">
        <v>6</v>
      </c>
      <c r="BM10" s="50">
        <v>10</v>
      </c>
      <c r="BN10" s="50">
        <v>5</v>
      </c>
      <c r="BR10" s="50">
        <v>12.3</v>
      </c>
      <c r="BV10" s="50">
        <v>4.8</v>
      </c>
      <c r="BW10" s="50">
        <v>5</v>
      </c>
      <c r="BX10" s="50">
        <v>2.5</v>
      </c>
      <c r="BY10" s="50" t="s">
        <v>176</v>
      </c>
      <c r="BZ10" s="50">
        <v>16.7</v>
      </c>
      <c r="CB10" s="50">
        <v>6.8</v>
      </c>
      <c r="CD10" s="50">
        <v>9.2</v>
      </c>
      <c r="CG10" s="50">
        <v>8.7</v>
      </c>
      <c r="CH10" s="50">
        <v>5.8</v>
      </c>
      <c r="CI10" s="50">
        <v>6.2</v>
      </c>
      <c r="CJ10" s="50">
        <v>6.2</v>
      </c>
      <c r="CK10" s="50">
        <v>10</v>
      </c>
      <c r="CM10" s="50">
        <v>5</v>
      </c>
      <c r="CN10" s="50">
        <v>6</v>
      </c>
      <c r="CO10" s="50">
        <v>8.2</v>
      </c>
      <c r="CQ10" s="50">
        <v>9.2</v>
      </c>
      <c r="CS10" s="50">
        <v>6.9</v>
      </c>
      <c r="CT10" s="50">
        <v>4.4</v>
      </c>
      <c r="CU10" s="50">
        <v>6.3</v>
      </c>
      <c r="CV10" s="50">
        <v>9.4</v>
      </c>
      <c r="CW10" s="50">
        <v>6</v>
      </c>
      <c r="CX10" s="50">
        <v>7.5</v>
      </c>
      <c r="CY10" s="50">
        <v>4.9</v>
      </c>
      <c r="CZ10" s="50">
        <v>4</v>
      </c>
      <c r="DA10" s="50">
        <v>10.4</v>
      </c>
      <c r="DD10" s="50">
        <v>4.6</v>
      </c>
      <c r="DF10" s="50">
        <v>6.4</v>
      </c>
      <c r="DG10" s="50">
        <v>7.3</v>
      </c>
      <c r="DI10" s="50">
        <v>7.1</v>
      </c>
      <c r="DK10" s="50">
        <v>4.7</v>
      </c>
      <c r="DL10" s="50">
        <v>6.5</v>
      </c>
      <c r="DO10" s="50">
        <v>8.5</v>
      </c>
      <c r="DZ10"/>
      <c r="EB10" s="50">
        <v>6</v>
      </c>
      <c r="EC10" s="50">
        <v>5.1</v>
      </c>
      <c r="EE10" s="50">
        <v>5.4</v>
      </c>
      <c r="EF10" s="50">
        <v>9.1</v>
      </c>
      <c r="EH10" s="50">
        <v>6</v>
      </c>
      <c r="EI10" s="50">
        <v>7.5</v>
      </c>
      <c r="EJ10" s="50">
        <v>6</v>
      </c>
      <c r="EK10" s="50">
        <v>6.2</v>
      </c>
      <c r="EL10" s="50">
        <v>10.1</v>
      </c>
      <c r="EO10" s="50">
        <v>6</v>
      </c>
      <c r="EQ10" s="50">
        <v>5</v>
      </c>
      <c r="ER10" s="50">
        <v>7</v>
      </c>
      <c r="ET10" s="50">
        <v>7.5</v>
      </c>
      <c r="EU10" s="50">
        <v>6</v>
      </c>
      <c r="EX10" s="50">
        <v>7</v>
      </c>
      <c r="EZ10" s="50">
        <v>6.3</v>
      </c>
      <c r="FA10" s="50">
        <v>9</v>
      </c>
      <c r="FD10" s="50">
        <v>6.2</v>
      </c>
      <c r="FE10" s="50">
        <v>10.7</v>
      </c>
      <c r="FI10" s="53">
        <v>278.6</v>
      </c>
      <c r="GJ10" s="55"/>
      <c r="GK10" s="56"/>
      <c r="GL10" s="56"/>
      <c r="GM10" s="57"/>
      <c r="GN10" s="56"/>
      <c r="GO10" s="56"/>
      <c r="GP10" s="56"/>
      <c r="GQ10" s="56"/>
      <c r="GR10" s="56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I10" s="49"/>
    </row>
    <row r="11" spans="1:243" s="50" customFormat="1" ht="14.25">
      <c r="A11" s="41"/>
      <c r="B11" s="42"/>
      <c r="C11" s="43"/>
      <c r="D11" s="44"/>
      <c r="E11" s="45"/>
      <c r="F11" s="44"/>
      <c r="G11" s="28"/>
      <c r="H11" s="44"/>
      <c r="I11" s="3">
        <v>4</v>
      </c>
      <c r="J11" s="3">
        <v>70</v>
      </c>
      <c r="K11" s="44"/>
      <c r="L11" s="46" t="s">
        <v>185</v>
      </c>
      <c r="M11" s="46" t="s">
        <v>186</v>
      </c>
      <c r="N11" s="8">
        <v>1956</v>
      </c>
      <c r="O11" s="47">
        <f t="shared" si="0"/>
        <v>585.1</v>
      </c>
      <c r="P11" s="48">
        <f t="shared" si="1"/>
        <v>74</v>
      </c>
      <c r="Q11" s="49"/>
      <c r="Z11" s="50">
        <v>12</v>
      </c>
      <c r="AB11" s="50">
        <v>8.6</v>
      </c>
      <c r="AE11" s="50">
        <v>10</v>
      </c>
      <c r="AJ11" s="50">
        <v>8.4</v>
      </c>
      <c r="AT11" s="50">
        <v>6.5</v>
      </c>
      <c r="BA11" s="50">
        <v>8</v>
      </c>
      <c r="BE11" s="50">
        <v>1</v>
      </c>
      <c r="BI11" s="50">
        <v>10</v>
      </c>
      <c r="BL11" s="50">
        <v>10</v>
      </c>
      <c r="BN11" s="50">
        <v>5</v>
      </c>
      <c r="BQ11" s="50">
        <v>14.5</v>
      </c>
      <c r="BT11" s="50">
        <v>5.6</v>
      </c>
      <c r="BV11" s="50">
        <v>6</v>
      </c>
      <c r="CA11" s="50">
        <v>6</v>
      </c>
      <c r="CC11" s="50">
        <v>7.5</v>
      </c>
      <c r="CG11" s="50">
        <v>8.7</v>
      </c>
      <c r="CH11" s="50">
        <v>5.8</v>
      </c>
      <c r="CI11" s="50">
        <v>6</v>
      </c>
      <c r="CJ11" s="50">
        <v>6.2</v>
      </c>
      <c r="CK11" s="50">
        <v>10</v>
      </c>
      <c r="CN11" s="50">
        <v>6.8</v>
      </c>
      <c r="CP11" s="50">
        <v>9.8</v>
      </c>
      <c r="CR11" s="50">
        <v>9</v>
      </c>
      <c r="CT11" s="50">
        <v>4.4</v>
      </c>
      <c r="CU11" s="50">
        <v>6.3</v>
      </c>
      <c r="CW11" s="50">
        <v>6</v>
      </c>
      <c r="CY11" s="50">
        <v>4.9</v>
      </c>
      <c r="DA11" s="50">
        <v>10.4</v>
      </c>
      <c r="DC11" s="50">
        <v>6</v>
      </c>
      <c r="DF11" s="50">
        <v>6.4</v>
      </c>
      <c r="DG11" s="50">
        <v>7.3</v>
      </c>
      <c r="DL11" s="50">
        <v>6.5</v>
      </c>
      <c r="DO11" s="50">
        <v>8.5</v>
      </c>
      <c r="DP11" s="50">
        <v>6</v>
      </c>
      <c r="DQ11" s="50">
        <v>5.2</v>
      </c>
      <c r="DT11" s="50">
        <v>12</v>
      </c>
      <c r="DV11" s="50">
        <v>5.9</v>
      </c>
      <c r="DW11" s="50">
        <v>6.9</v>
      </c>
      <c r="DZ11"/>
      <c r="EA11" s="50">
        <v>10.2</v>
      </c>
      <c r="EE11" s="50">
        <v>5.4</v>
      </c>
      <c r="EF11" s="50">
        <v>9.1</v>
      </c>
      <c r="EP11" s="50">
        <v>6</v>
      </c>
      <c r="ET11" s="50">
        <v>7.5</v>
      </c>
      <c r="EV11" s="50">
        <v>5.7</v>
      </c>
      <c r="EY11" s="50">
        <v>6.3</v>
      </c>
      <c r="FA11" s="50">
        <v>9</v>
      </c>
      <c r="FD11" s="50">
        <v>6.2</v>
      </c>
      <c r="FG11" s="50">
        <v>12</v>
      </c>
      <c r="FI11" s="53">
        <v>223.6</v>
      </c>
      <c r="GJ11" s="55"/>
      <c r="GK11" s="56"/>
      <c r="GL11" s="56"/>
      <c r="GM11" s="57"/>
      <c r="GN11" s="56"/>
      <c r="GO11" s="56"/>
      <c r="GP11" s="56"/>
      <c r="GQ11" s="56"/>
      <c r="GR11" s="56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I11" s="49"/>
    </row>
    <row r="12" spans="1:243" s="50" customFormat="1" ht="14.25">
      <c r="A12" s="41"/>
      <c r="B12" s="42"/>
      <c r="C12" s="43"/>
      <c r="D12" s="44"/>
      <c r="E12" s="45"/>
      <c r="F12" s="44"/>
      <c r="G12" s="28"/>
      <c r="H12" s="44"/>
      <c r="I12" s="3">
        <v>5</v>
      </c>
      <c r="J12" s="3">
        <v>64</v>
      </c>
      <c r="K12" s="44">
        <v>1</v>
      </c>
      <c r="L12" s="46" t="s">
        <v>187</v>
      </c>
      <c r="M12" s="46" t="s">
        <v>188</v>
      </c>
      <c r="N12" s="8">
        <v>1946</v>
      </c>
      <c r="O12" s="47">
        <f t="shared" si="0"/>
        <v>582.5</v>
      </c>
      <c r="P12" s="48">
        <f t="shared" si="1"/>
        <v>70</v>
      </c>
      <c r="Q12" s="49"/>
      <c r="BQ12" s="50">
        <v>14.5</v>
      </c>
      <c r="CB12" s="50">
        <v>6.8</v>
      </c>
      <c r="CE12" s="50">
        <v>1</v>
      </c>
      <c r="CG12" s="50">
        <v>8.7</v>
      </c>
      <c r="CH12" s="50">
        <v>5.8</v>
      </c>
      <c r="CJ12" s="50">
        <v>6.2</v>
      </c>
      <c r="CK12" s="50">
        <v>10</v>
      </c>
      <c r="CL12" s="50">
        <v>7</v>
      </c>
      <c r="CM12" s="50">
        <v>5</v>
      </c>
      <c r="CO12" s="50">
        <v>8.2</v>
      </c>
      <c r="CP12" s="50">
        <v>9.8</v>
      </c>
      <c r="CT12" s="50">
        <v>4.4</v>
      </c>
      <c r="CU12" s="50">
        <v>6.3</v>
      </c>
      <c r="CV12" s="50">
        <v>9.4</v>
      </c>
      <c r="CW12" s="50">
        <v>6</v>
      </c>
      <c r="CX12" s="50">
        <v>7.5</v>
      </c>
      <c r="DO12" s="50">
        <v>8.5</v>
      </c>
      <c r="DQ12" s="50">
        <v>5.2</v>
      </c>
      <c r="DR12" s="50">
        <v>7.6</v>
      </c>
      <c r="DU12" s="50">
        <v>9</v>
      </c>
      <c r="DV12" s="50">
        <v>5.9</v>
      </c>
      <c r="DW12" s="50">
        <v>6.9</v>
      </c>
      <c r="DY12" s="50">
        <v>6.2</v>
      </c>
      <c r="DZ12"/>
      <c r="EA12" s="50">
        <v>10.2</v>
      </c>
      <c r="EB12" s="50">
        <v>6</v>
      </c>
      <c r="EC12" s="50">
        <v>5.1</v>
      </c>
      <c r="EE12" s="50">
        <v>5.4</v>
      </c>
      <c r="EF12" s="50">
        <v>9.1</v>
      </c>
      <c r="EG12" s="50">
        <v>5.6</v>
      </c>
      <c r="EJ12" s="50">
        <v>6</v>
      </c>
      <c r="EK12" s="50">
        <v>6.2</v>
      </c>
      <c r="EL12" s="50">
        <v>10.1</v>
      </c>
      <c r="EP12" s="50">
        <v>6</v>
      </c>
      <c r="ER12" s="50">
        <v>7</v>
      </c>
      <c r="ES12" s="50">
        <v>7</v>
      </c>
      <c r="EU12" s="50">
        <v>6</v>
      </c>
      <c r="EY12" s="50">
        <v>6.3</v>
      </c>
      <c r="EZ12" s="50">
        <v>6.3</v>
      </c>
      <c r="FA12" s="50">
        <v>9</v>
      </c>
      <c r="FD12" s="50">
        <v>6.2</v>
      </c>
      <c r="FG12" s="50">
        <v>12</v>
      </c>
      <c r="FI12" s="53">
        <v>287.1</v>
      </c>
      <c r="GJ12" s="55"/>
      <c r="GK12" s="56"/>
      <c r="GL12" s="56"/>
      <c r="GM12" s="57"/>
      <c r="GN12" s="56"/>
      <c r="GO12" s="56"/>
      <c r="GP12" s="56"/>
      <c r="GQ12" s="56"/>
      <c r="GR12" s="56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I12" s="49"/>
    </row>
    <row r="13" spans="1:243" s="50" customFormat="1" ht="14.25">
      <c r="A13" s="41"/>
      <c r="B13" s="42"/>
      <c r="C13" s="43"/>
      <c r="D13" s="44"/>
      <c r="E13" s="45"/>
      <c r="F13" s="44">
        <v>1</v>
      </c>
      <c r="G13" s="28"/>
      <c r="H13" s="44"/>
      <c r="I13" s="3">
        <v>4</v>
      </c>
      <c r="J13" s="3">
        <v>62</v>
      </c>
      <c r="K13" s="44">
        <v>4</v>
      </c>
      <c r="L13" s="46" t="s">
        <v>189</v>
      </c>
      <c r="M13" s="46" t="s">
        <v>190</v>
      </c>
      <c r="N13" s="8">
        <v>1956</v>
      </c>
      <c r="O13" s="47">
        <f t="shared" si="0"/>
        <v>543.5</v>
      </c>
      <c r="P13" s="48">
        <f t="shared" si="1"/>
        <v>71</v>
      </c>
      <c r="Q13" s="49"/>
      <c r="Z13" s="50">
        <v>12</v>
      </c>
      <c r="AB13" s="50">
        <v>8.6</v>
      </c>
      <c r="AE13" s="50">
        <v>10</v>
      </c>
      <c r="AJ13" s="50">
        <v>8.4</v>
      </c>
      <c r="AT13" s="50">
        <v>4</v>
      </c>
      <c r="AV13" s="50">
        <v>13.5</v>
      </c>
      <c r="BA13" s="50">
        <v>8</v>
      </c>
      <c r="BI13" s="50">
        <v>10</v>
      </c>
      <c r="BJ13" s="50">
        <v>2.5</v>
      </c>
      <c r="BL13" s="50">
        <v>10</v>
      </c>
      <c r="BM13" s="50">
        <v>1.6</v>
      </c>
      <c r="BN13" s="50">
        <v>5</v>
      </c>
      <c r="BQ13" s="50">
        <v>14.5</v>
      </c>
      <c r="BT13" s="50">
        <v>5.6</v>
      </c>
      <c r="BV13" s="50">
        <v>6</v>
      </c>
      <c r="BX13" s="50">
        <v>2.5</v>
      </c>
      <c r="CA13" s="50">
        <v>6</v>
      </c>
      <c r="CC13" s="50">
        <v>7.5</v>
      </c>
      <c r="CK13" s="50">
        <v>10</v>
      </c>
      <c r="CN13" s="50">
        <v>6.8</v>
      </c>
      <c r="CP13" s="50">
        <v>9.8</v>
      </c>
      <c r="CR13" s="50">
        <v>9</v>
      </c>
      <c r="CT13" s="50">
        <v>4.4</v>
      </c>
      <c r="CU13" s="50">
        <v>6.3</v>
      </c>
      <c r="CW13" s="50">
        <v>6</v>
      </c>
      <c r="DA13" s="50">
        <v>10.4</v>
      </c>
      <c r="DC13" s="50">
        <v>6</v>
      </c>
      <c r="DF13" s="50">
        <v>6.4</v>
      </c>
      <c r="DG13" s="50">
        <v>7.3</v>
      </c>
      <c r="DL13" s="50">
        <v>6.5</v>
      </c>
      <c r="DP13" s="50">
        <v>6</v>
      </c>
      <c r="DQ13" s="50">
        <v>5.2</v>
      </c>
      <c r="DW13" s="50">
        <v>6.9</v>
      </c>
      <c r="DZ13"/>
      <c r="EA13" s="50">
        <v>10.2</v>
      </c>
      <c r="EE13" s="50">
        <v>5.4</v>
      </c>
      <c r="EF13" s="50">
        <v>9.1</v>
      </c>
      <c r="EG13" s="50">
        <v>5.6</v>
      </c>
      <c r="EJ13" s="50">
        <v>6</v>
      </c>
      <c r="EN13" s="50">
        <v>4.3</v>
      </c>
      <c r="EP13" s="50">
        <v>6</v>
      </c>
      <c r="ET13" s="50">
        <v>7.5</v>
      </c>
      <c r="EV13" s="50">
        <v>5.7</v>
      </c>
      <c r="EY13" s="50">
        <v>6.3</v>
      </c>
      <c r="FA13" s="50">
        <v>9</v>
      </c>
      <c r="FD13" s="50">
        <v>6.2</v>
      </c>
      <c r="FG13" s="50">
        <v>12</v>
      </c>
      <c r="FI13" s="53">
        <v>207.5</v>
      </c>
      <c r="GJ13" s="55"/>
      <c r="GK13" s="56"/>
      <c r="GL13" s="56"/>
      <c r="GM13" s="57"/>
      <c r="GN13" s="56"/>
      <c r="GO13" s="56"/>
      <c r="GP13" s="56"/>
      <c r="GQ13" s="56"/>
      <c r="GR13" s="56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I13" s="49"/>
    </row>
    <row r="14" spans="1:243" s="50" customFormat="1" ht="14.25">
      <c r="A14" s="41"/>
      <c r="B14" s="42"/>
      <c r="C14" s="43"/>
      <c r="D14" s="44"/>
      <c r="E14" s="45"/>
      <c r="F14" s="44"/>
      <c r="G14" s="28"/>
      <c r="H14" s="44"/>
      <c r="I14" s="3">
        <v>8</v>
      </c>
      <c r="J14" s="3">
        <v>49</v>
      </c>
      <c r="K14" s="44">
        <v>1</v>
      </c>
      <c r="L14" s="46" t="s">
        <v>191</v>
      </c>
      <c r="M14" s="46" t="s">
        <v>192</v>
      </c>
      <c r="N14" s="8">
        <v>1954</v>
      </c>
      <c r="O14" s="47">
        <f t="shared" si="0"/>
        <v>479.6</v>
      </c>
      <c r="P14" s="48">
        <f t="shared" si="1"/>
        <v>58</v>
      </c>
      <c r="Q14" s="49"/>
      <c r="T14" s="50">
        <v>7.6</v>
      </c>
      <c r="X14" s="50">
        <v>8.6</v>
      </c>
      <c r="AB14" s="50">
        <v>8.6</v>
      </c>
      <c r="AE14" s="50">
        <v>10</v>
      </c>
      <c r="AJ14" s="50">
        <v>8.4</v>
      </c>
      <c r="AN14" s="50">
        <v>11</v>
      </c>
      <c r="AT14" s="50">
        <v>6.5</v>
      </c>
      <c r="BA14" s="50">
        <v>8</v>
      </c>
      <c r="BF14" s="50">
        <v>11</v>
      </c>
      <c r="BI14" s="50">
        <v>10</v>
      </c>
      <c r="BN14" s="50" t="s">
        <v>176</v>
      </c>
      <c r="BQ14" s="50">
        <v>14.5</v>
      </c>
      <c r="BT14" s="50">
        <v>5.6</v>
      </c>
      <c r="BX14" s="50">
        <v>2.5</v>
      </c>
      <c r="DY14" s="50">
        <v>6.2</v>
      </c>
      <c r="DZ14"/>
      <c r="EA14" s="50">
        <v>10.2</v>
      </c>
      <c r="EC14" s="50">
        <v>5.1</v>
      </c>
      <c r="EE14" s="50">
        <v>5.4</v>
      </c>
      <c r="EF14" s="50">
        <v>9.1</v>
      </c>
      <c r="EG14" s="50">
        <v>5.6</v>
      </c>
      <c r="EJ14" s="50">
        <v>6</v>
      </c>
      <c r="EP14" s="50">
        <v>6</v>
      </c>
      <c r="FA14" s="50">
        <v>9</v>
      </c>
      <c r="FD14" s="50">
        <v>6.2</v>
      </c>
      <c r="FG14" s="50">
        <v>12</v>
      </c>
      <c r="FI14" s="53">
        <v>286.5</v>
      </c>
      <c r="GJ14" s="55"/>
      <c r="GK14" s="56"/>
      <c r="GL14" s="56"/>
      <c r="GM14" s="57"/>
      <c r="GN14" s="56"/>
      <c r="GO14" s="56"/>
      <c r="GP14" s="56"/>
      <c r="GQ14" s="56"/>
      <c r="GR14" s="56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I14" s="49"/>
    </row>
    <row r="15" spans="1:243" s="50" customFormat="1" ht="14.25">
      <c r="A15" s="41"/>
      <c r="B15" s="42"/>
      <c r="C15" s="43"/>
      <c r="D15" s="44">
        <v>1</v>
      </c>
      <c r="E15" s="45"/>
      <c r="F15" s="44">
        <v>1</v>
      </c>
      <c r="G15" s="28">
        <v>3</v>
      </c>
      <c r="H15" s="44"/>
      <c r="I15" s="3">
        <v>5</v>
      </c>
      <c r="J15" s="3">
        <v>42</v>
      </c>
      <c r="K15" s="44">
        <v>2</v>
      </c>
      <c r="L15" s="46" t="s">
        <v>193</v>
      </c>
      <c r="M15" s="46" t="s">
        <v>194</v>
      </c>
      <c r="N15" s="8">
        <v>1981</v>
      </c>
      <c r="O15" s="47">
        <f t="shared" si="0"/>
        <v>475.5</v>
      </c>
      <c r="P15" s="48">
        <f t="shared" si="1"/>
        <v>54</v>
      </c>
      <c r="Q15" s="49"/>
      <c r="U15" s="52">
        <v>21.1</v>
      </c>
      <c r="AC15" s="52">
        <v>21.1</v>
      </c>
      <c r="AG15" s="50">
        <v>10.4</v>
      </c>
      <c r="AO15" s="50">
        <v>14.5</v>
      </c>
      <c r="AW15" s="52">
        <v>21.1</v>
      </c>
      <c r="BC15" s="50">
        <v>12</v>
      </c>
      <c r="BJ15" s="50">
        <v>2.5</v>
      </c>
      <c r="BX15" s="50">
        <v>2.5</v>
      </c>
      <c r="CA15" s="50">
        <v>6</v>
      </c>
      <c r="CE15" s="50">
        <v>1</v>
      </c>
      <c r="CK15" s="50">
        <v>10</v>
      </c>
      <c r="CO15" s="50">
        <v>8.2</v>
      </c>
      <c r="CP15" s="50">
        <v>9.8</v>
      </c>
      <c r="CW15" s="50">
        <v>6</v>
      </c>
      <c r="CZ15" s="50">
        <v>4</v>
      </c>
      <c r="DA15" s="50">
        <v>10.4</v>
      </c>
      <c r="DF15" s="50">
        <v>6.4</v>
      </c>
      <c r="DG15" s="50">
        <v>7.3</v>
      </c>
      <c r="DJ15" s="50">
        <v>6.4</v>
      </c>
      <c r="DL15" s="50">
        <v>6.5</v>
      </c>
      <c r="DO15" s="50">
        <v>8.5</v>
      </c>
      <c r="DP15" s="50">
        <v>6</v>
      </c>
      <c r="DQ15" s="50">
        <v>5.2</v>
      </c>
      <c r="DS15" s="50">
        <v>10</v>
      </c>
      <c r="DW15" s="50">
        <v>6.9</v>
      </c>
      <c r="DZ15"/>
      <c r="EA15" s="50">
        <v>10.2</v>
      </c>
      <c r="ED15" s="50">
        <v>1.7000000000000002</v>
      </c>
      <c r="EE15" s="50">
        <v>5.4</v>
      </c>
      <c r="EF15" s="50">
        <v>9.1</v>
      </c>
      <c r="EJ15" s="50">
        <v>6</v>
      </c>
      <c r="EN15" s="50">
        <v>6.5</v>
      </c>
      <c r="EX15" s="50">
        <v>5.8</v>
      </c>
      <c r="FB15" s="50">
        <v>10</v>
      </c>
      <c r="FF15" s="50">
        <v>15.5</v>
      </c>
      <c r="FH15" s="50">
        <v>10</v>
      </c>
      <c r="FI15" s="53">
        <v>171.5</v>
      </c>
      <c r="GJ15" s="55"/>
      <c r="GK15" s="56"/>
      <c r="GL15" s="56"/>
      <c r="GM15" s="57"/>
      <c r="GN15" s="56"/>
      <c r="GO15" s="56"/>
      <c r="GP15" s="56"/>
      <c r="GQ15" s="56"/>
      <c r="GR15" s="56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I15" s="49"/>
    </row>
    <row r="16" spans="1:243" s="50" customFormat="1" ht="14.25">
      <c r="A16" s="41"/>
      <c r="B16" s="42"/>
      <c r="C16" s="43"/>
      <c r="D16" s="44"/>
      <c r="E16" s="45"/>
      <c r="F16" s="44">
        <v>1</v>
      </c>
      <c r="G16" s="28">
        <v>4</v>
      </c>
      <c r="H16" s="44"/>
      <c r="I16" s="3">
        <v>1</v>
      </c>
      <c r="J16" s="3">
        <v>42</v>
      </c>
      <c r="K16" s="44">
        <v>1</v>
      </c>
      <c r="L16" s="46" t="s">
        <v>195</v>
      </c>
      <c r="M16" s="46" t="s">
        <v>196</v>
      </c>
      <c r="N16" s="8">
        <v>1959</v>
      </c>
      <c r="O16" s="47">
        <f t="shared" si="0"/>
        <v>465.6</v>
      </c>
      <c r="P16" s="48">
        <f t="shared" si="1"/>
        <v>49</v>
      </c>
      <c r="Q16" s="49"/>
      <c r="AF16" s="52">
        <v>21.1</v>
      </c>
      <c r="AJ16" s="50">
        <v>8.4</v>
      </c>
      <c r="AN16" s="50">
        <v>11</v>
      </c>
      <c r="AW16" s="52">
        <v>21.1</v>
      </c>
      <c r="BC16" s="50">
        <v>12</v>
      </c>
      <c r="BJ16" s="50">
        <v>2.5</v>
      </c>
      <c r="BK16" s="52">
        <v>21.1</v>
      </c>
      <c r="BN16" s="50">
        <v>5</v>
      </c>
      <c r="BT16" s="50">
        <v>5.6</v>
      </c>
      <c r="BX16" s="50">
        <v>2.5</v>
      </c>
      <c r="CA16" s="50">
        <v>6</v>
      </c>
      <c r="CE16" s="50">
        <v>1</v>
      </c>
      <c r="CH16" s="50">
        <v>5.8</v>
      </c>
      <c r="CJ16" s="50">
        <v>6.2</v>
      </c>
      <c r="CK16" s="50">
        <v>10</v>
      </c>
      <c r="CM16" s="50">
        <v>5</v>
      </c>
      <c r="CO16" s="50">
        <v>8.2</v>
      </c>
      <c r="CR16" s="50">
        <v>9</v>
      </c>
      <c r="CU16" s="50">
        <v>6.3</v>
      </c>
      <c r="CZ16" s="50">
        <v>4</v>
      </c>
      <c r="DA16" s="50">
        <v>10.4</v>
      </c>
      <c r="DD16" s="50">
        <v>4.6</v>
      </c>
      <c r="DK16" s="50">
        <v>4.7</v>
      </c>
      <c r="DL16" s="50">
        <v>6.5</v>
      </c>
      <c r="DP16" s="50">
        <v>6</v>
      </c>
      <c r="DQ16" s="50">
        <v>5.2</v>
      </c>
      <c r="DS16" s="50">
        <v>10</v>
      </c>
      <c r="DW16" s="50">
        <v>6.9</v>
      </c>
      <c r="DZ16"/>
      <c r="EC16" s="50">
        <v>5.1</v>
      </c>
      <c r="EG16" s="50">
        <v>5.6</v>
      </c>
      <c r="EJ16" s="50">
        <v>6</v>
      </c>
      <c r="EN16" s="50">
        <v>6.5</v>
      </c>
      <c r="EP16" s="50">
        <v>6</v>
      </c>
      <c r="ER16" s="50">
        <v>7</v>
      </c>
      <c r="EW16" s="50">
        <v>3</v>
      </c>
      <c r="EZ16" s="50">
        <v>6.3</v>
      </c>
      <c r="FD16" s="50">
        <v>6.2</v>
      </c>
      <c r="FI16" s="53">
        <v>187.8</v>
      </c>
      <c r="GJ16" s="55"/>
      <c r="GK16" s="56"/>
      <c r="GL16" s="56"/>
      <c r="GM16" s="57"/>
      <c r="GN16" s="56"/>
      <c r="GO16" s="56"/>
      <c r="GP16" s="56"/>
      <c r="GQ16" s="56"/>
      <c r="GR16" s="56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I16" s="49"/>
    </row>
    <row r="17" spans="1:243" s="50" customFormat="1" ht="14.25">
      <c r="A17" s="41"/>
      <c r="B17" s="42"/>
      <c r="C17" s="43"/>
      <c r="D17" s="44"/>
      <c r="E17" s="45"/>
      <c r="F17" s="44"/>
      <c r="G17" s="28"/>
      <c r="H17" s="44"/>
      <c r="I17" s="3"/>
      <c r="J17" s="3">
        <v>46</v>
      </c>
      <c r="K17" s="44">
        <v>1</v>
      </c>
      <c r="L17" s="46" t="s">
        <v>197</v>
      </c>
      <c r="M17" s="46" t="s">
        <v>198</v>
      </c>
      <c r="N17" s="8">
        <v>1963</v>
      </c>
      <c r="O17" s="47">
        <f t="shared" si="0"/>
        <v>427.5</v>
      </c>
      <c r="P17" s="48">
        <f t="shared" si="1"/>
        <v>47</v>
      </c>
      <c r="Q17" s="49"/>
      <c r="Y17" s="50">
        <v>10</v>
      </c>
      <c r="AB17" s="50">
        <v>8.6</v>
      </c>
      <c r="AG17" s="50">
        <v>10.4</v>
      </c>
      <c r="AN17" s="50">
        <v>11</v>
      </c>
      <c r="AT17" s="50">
        <v>6.5</v>
      </c>
      <c r="AV17" s="50">
        <v>13.5</v>
      </c>
      <c r="BC17" s="50">
        <v>12</v>
      </c>
      <c r="BF17" s="50">
        <v>11</v>
      </c>
      <c r="BX17" s="50">
        <v>2.5</v>
      </c>
      <c r="CH17" s="50">
        <v>5.8</v>
      </c>
      <c r="CK17" s="50">
        <v>10</v>
      </c>
      <c r="CL17" s="50">
        <v>7</v>
      </c>
      <c r="CO17" s="50">
        <v>8.2</v>
      </c>
      <c r="CW17" s="50">
        <v>6</v>
      </c>
      <c r="DA17" s="50">
        <v>10.4</v>
      </c>
      <c r="DP17" s="50">
        <v>6</v>
      </c>
      <c r="DS17" s="50">
        <v>10</v>
      </c>
      <c r="DW17" s="50">
        <v>6.9</v>
      </c>
      <c r="DZ17"/>
      <c r="EA17" s="50">
        <v>10.2</v>
      </c>
      <c r="EE17" s="50">
        <v>5.4</v>
      </c>
      <c r="EF17" s="50">
        <v>9.1</v>
      </c>
      <c r="EL17" s="50">
        <v>10.1</v>
      </c>
      <c r="EP17" s="50">
        <v>6</v>
      </c>
      <c r="EU17" s="50">
        <v>6</v>
      </c>
      <c r="EZ17" s="50">
        <v>6.3</v>
      </c>
      <c r="FA17" s="50">
        <v>9</v>
      </c>
      <c r="FD17" s="50">
        <v>6.2</v>
      </c>
      <c r="FI17" s="53">
        <v>203.4</v>
      </c>
      <c r="GJ17" s="55"/>
      <c r="GK17" s="56"/>
      <c r="GL17" s="56"/>
      <c r="GM17" s="57"/>
      <c r="GN17" s="56"/>
      <c r="GO17" s="56"/>
      <c r="GP17" s="56"/>
      <c r="GQ17" s="56"/>
      <c r="GR17" s="56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I17" s="49"/>
    </row>
    <row r="18" spans="1:243" s="50" customFormat="1" ht="14.25">
      <c r="A18" s="41"/>
      <c r="B18" s="42"/>
      <c r="C18" s="43"/>
      <c r="D18" s="44"/>
      <c r="E18" s="45">
        <v>2</v>
      </c>
      <c r="F18" s="44">
        <v>1</v>
      </c>
      <c r="G18" s="28">
        <v>5</v>
      </c>
      <c r="H18" s="44"/>
      <c r="I18" s="3"/>
      <c r="J18" s="3">
        <v>30</v>
      </c>
      <c r="K18" s="44"/>
      <c r="L18" s="46" t="s">
        <v>199</v>
      </c>
      <c r="M18" s="46" t="s">
        <v>184</v>
      </c>
      <c r="N18" s="8">
        <v>1986</v>
      </c>
      <c r="O18" s="47">
        <f t="shared" si="0"/>
        <v>419.3</v>
      </c>
      <c r="P18" s="48">
        <f t="shared" si="1"/>
        <v>38</v>
      </c>
      <c r="Q18" s="49"/>
      <c r="AH18" s="51">
        <v>42.2</v>
      </c>
      <c r="AW18" s="52">
        <v>21.1</v>
      </c>
      <c r="CA18" s="50">
        <v>6</v>
      </c>
      <c r="CC18" s="50">
        <v>7.5</v>
      </c>
      <c r="CE18" s="50">
        <v>1</v>
      </c>
      <c r="CH18" s="50">
        <v>5.8</v>
      </c>
      <c r="CK18" s="50">
        <v>10</v>
      </c>
      <c r="CM18" s="50">
        <v>5</v>
      </c>
      <c r="CO18" s="50">
        <v>8.2</v>
      </c>
      <c r="CP18" s="50">
        <v>9.8</v>
      </c>
      <c r="CW18" s="50">
        <v>6</v>
      </c>
      <c r="DG18" s="50">
        <v>7.3</v>
      </c>
      <c r="DL18" s="50">
        <v>6.5</v>
      </c>
      <c r="DO18" s="50">
        <v>8.5</v>
      </c>
      <c r="DP18" s="50">
        <v>6</v>
      </c>
      <c r="DQ18" s="50">
        <v>5.2</v>
      </c>
      <c r="DT18" s="58">
        <v>21</v>
      </c>
      <c r="DW18" s="50">
        <v>6.9</v>
      </c>
      <c r="DZ18"/>
      <c r="EA18" s="50">
        <v>10.2</v>
      </c>
      <c r="EB18" s="50">
        <v>6</v>
      </c>
      <c r="EE18" s="50">
        <v>5.4</v>
      </c>
      <c r="EF18" s="50">
        <v>9.1</v>
      </c>
      <c r="EN18" s="50">
        <v>4.3</v>
      </c>
      <c r="ER18" s="50">
        <v>7</v>
      </c>
      <c r="EY18" s="50">
        <v>6.3</v>
      </c>
      <c r="EZ18" s="50">
        <v>6.3</v>
      </c>
      <c r="FA18" s="50">
        <v>9</v>
      </c>
      <c r="FD18" s="50">
        <v>6.2</v>
      </c>
      <c r="FF18" s="50">
        <v>15.5</v>
      </c>
      <c r="FI18" s="53">
        <v>150</v>
      </c>
      <c r="GJ18" s="55"/>
      <c r="GK18" s="56"/>
      <c r="GL18" s="56"/>
      <c r="GM18" s="57"/>
      <c r="GN18" s="56"/>
      <c r="GO18" s="56"/>
      <c r="GP18" s="56"/>
      <c r="GQ18" s="56"/>
      <c r="GR18" s="56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I18" s="49"/>
    </row>
    <row r="19" spans="1:243" s="50" customFormat="1" ht="14.25">
      <c r="A19" s="41"/>
      <c r="B19" s="42"/>
      <c r="C19" s="43"/>
      <c r="D19" s="44"/>
      <c r="E19" s="45"/>
      <c r="F19" s="44"/>
      <c r="G19" s="28">
        <v>1</v>
      </c>
      <c r="H19" s="44"/>
      <c r="I19" s="3">
        <v>3</v>
      </c>
      <c r="J19" s="3">
        <v>35</v>
      </c>
      <c r="K19" s="44">
        <v>1</v>
      </c>
      <c r="L19" s="46" t="s">
        <v>200</v>
      </c>
      <c r="M19" s="46" t="s">
        <v>188</v>
      </c>
      <c r="N19" s="8">
        <v>1955</v>
      </c>
      <c r="O19" s="47">
        <f t="shared" si="0"/>
        <v>384.80000000000007</v>
      </c>
      <c r="P19" s="48">
        <f t="shared" si="1"/>
        <v>40</v>
      </c>
      <c r="Q19" s="49"/>
      <c r="X19" s="50">
        <v>8.6</v>
      </c>
      <c r="AB19" s="50">
        <v>8.6</v>
      </c>
      <c r="AJ19" s="50">
        <v>8.4</v>
      </c>
      <c r="AN19" s="50">
        <v>11</v>
      </c>
      <c r="AW19" s="52">
        <v>21.1</v>
      </c>
      <c r="BC19" s="50">
        <v>12</v>
      </c>
      <c r="BF19" s="50">
        <v>11</v>
      </c>
      <c r="BM19" s="50">
        <v>10</v>
      </c>
      <c r="BN19" s="50">
        <v>5</v>
      </c>
      <c r="BP19" s="50">
        <v>6.2</v>
      </c>
      <c r="BW19" s="50">
        <v>5</v>
      </c>
      <c r="CA19" s="50">
        <v>6</v>
      </c>
      <c r="CC19" s="50">
        <v>7.5</v>
      </c>
      <c r="CG19" s="50">
        <v>8.7</v>
      </c>
      <c r="CH19" s="50">
        <v>5.8</v>
      </c>
      <c r="CI19" s="50">
        <v>6.2</v>
      </c>
      <c r="CK19" s="50">
        <v>10</v>
      </c>
      <c r="CL19" s="50">
        <v>7</v>
      </c>
      <c r="CM19" s="50">
        <v>5</v>
      </c>
      <c r="CP19" s="50">
        <v>9.8</v>
      </c>
      <c r="CU19" s="50">
        <v>6.3</v>
      </c>
      <c r="CW19" s="50">
        <v>6</v>
      </c>
      <c r="DD19" s="50">
        <v>4.6</v>
      </c>
      <c r="DI19" s="50">
        <v>7.1</v>
      </c>
      <c r="DL19" s="50">
        <v>6.5</v>
      </c>
      <c r="DP19" s="50">
        <v>6</v>
      </c>
      <c r="DQ19" s="50">
        <v>5.2</v>
      </c>
      <c r="DS19" s="50">
        <v>10</v>
      </c>
      <c r="DX19" s="50">
        <v>7</v>
      </c>
      <c r="DZ19"/>
      <c r="EJ19" s="50">
        <v>6</v>
      </c>
      <c r="EM19" s="50">
        <v>10</v>
      </c>
      <c r="EP19" s="50">
        <v>6</v>
      </c>
      <c r="EZ19" s="50">
        <v>6.3</v>
      </c>
      <c r="FA19" s="50">
        <v>9</v>
      </c>
      <c r="FI19" s="53">
        <v>115.9</v>
      </c>
      <c r="GJ19" s="55"/>
      <c r="GK19" s="56"/>
      <c r="GL19" s="56"/>
      <c r="GM19" s="57"/>
      <c r="GN19" s="56"/>
      <c r="GO19" s="56"/>
      <c r="GP19" s="56"/>
      <c r="GQ19" s="56"/>
      <c r="GR19" s="56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I19" s="49"/>
    </row>
    <row r="20" spans="1:243" s="50" customFormat="1" ht="14.25">
      <c r="A20" s="41"/>
      <c r="B20" s="42"/>
      <c r="C20" s="43"/>
      <c r="D20" s="44"/>
      <c r="E20" s="45">
        <v>1</v>
      </c>
      <c r="F20" s="44"/>
      <c r="G20" s="28">
        <v>1</v>
      </c>
      <c r="H20" s="44"/>
      <c r="I20" s="3">
        <v>5</v>
      </c>
      <c r="J20" s="3">
        <v>35</v>
      </c>
      <c r="K20" s="44">
        <v>4</v>
      </c>
      <c r="L20" s="46" t="s">
        <v>201</v>
      </c>
      <c r="M20" s="46" t="s">
        <v>202</v>
      </c>
      <c r="N20" s="8">
        <v>1972</v>
      </c>
      <c r="O20" s="47">
        <f t="shared" si="0"/>
        <v>379.9</v>
      </c>
      <c r="P20" s="48">
        <f t="shared" si="1"/>
        <v>46</v>
      </c>
      <c r="Q20" s="49"/>
      <c r="BA20" s="50">
        <v>8</v>
      </c>
      <c r="BD20" s="50">
        <v>1.6</v>
      </c>
      <c r="BK20" s="52">
        <v>21.1</v>
      </c>
      <c r="BM20" s="50">
        <v>1.6</v>
      </c>
      <c r="BN20" s="50">
        <v>5</v>
      </c>
      <c r="BW20" s="50">
        <v>5</v>
      </c>
      <c r="BX20" s="50">
        <v>2.5</v>
      </c>
      <c r="CE20" s="50">
        <v>1</v>
      </c>
      <c r="CG20" s="50">
        <v>8.7</v>
      </c>
      <c r="CI20" s="50">
        <v>6.2</v>
      </c>
      <c r="CK20" s="50">
        <v>10</v>
      </c>
      <c r="CO20" s="50">
        <v>8.2</v>
      </c>
      <c r="CP20" s="50">
        <v>9.8</v>
      </c>
      <c r="CW20" s="50">
        <v>6</v>
      </c>
      <c r="DI20" s="50">
        <v>7.1</v>
      </c>
      <c r="DK20" s="50">
        <v>4.7</v>
      </c>
      <c r="DL20" s="50">
        <v>6.5</v>
      </c>
      <c r="DN20" s="50">
        <v>9.5</v>
      </c>
      <c r="DQ20" s="50">
        <v>5.2</v>
      </c>
      <c r="DU20" s="50">
        <v>9</v>
      </c>
      <c r="DW20" s="50">
        <v>6.9</v>
      </c>
      <c r="DZ20"/>
      <c r="EG20" s="50">
        <v>5.6</v>
      </c>
      <c r="EM20" s="50">
        <v>10</v>
      </c>
      <c r="EP20" s="50">
        <v>6</v>
      </c>
      <c r="ER20" s="50">
        <v>7</v>
      </c>
      <c r="FD20" s="50">
        <v>6.2</v>
      </c>
      <c r="FG20" s="50">
        <v>12</v>
      </c>
      <c r="FI20" s="53">
        <v>189.5</v>
      </c>
      <c r="GJ20" s="55"/>
      <c r="GK20" s="56"/>
      <c r="GL20" s="56"/>
      <c r="GM20" s="57"/>
      <c r="GN20" s="56"/>
      <c r="GO20" s="56"/>
      <c r="GP20" s="56"/>
      <c r="GQ20" s="56"/>
      <c r="GR20" s="56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I20" s="49"/>
    </row>
    <row r="21" spans="1:243" s="50" customFormat="1" ht="14.25">
      <c r="A21" s="41"/>
      <c r="B21" s="42"/>
      <c r="C21" s="43"/>
      <c r="D21" s="44"/>
      <c r="E21" s="45">
        <v>4</v>
      </c>
      <c r="F21" s="44"/>
      <c r="G21" s="28">
        <v>4</v>
      </c>
      <c r="H21" s="44"/>
      <c r="I21" s="3"/>
      <c r="J21" s="3">
        <v>2</v>
      </c>
      <c r="K21" s="44"/>
      <c r="L21" s="46" t="s">
        <v>203</v>
      </c>
      <c r="M21" s="46" t="s">
        <v>204</v>
      </c>
      <c r="N21" s="8">
        <v>1976</v>
      </c>
      <c r="O21" s="47">
        <f t="shared" si="0"/>
        <v>370.1</v>
      </c>
      <c r="P21" s="48">
        <f t="shared" si="1"/>
        <v>10</v>
      </c>
      <c r="Q21" s="49"/>
      <c r="AF21" s="52">
        <v>21.1</v>
      </c>
      <c r="AW21" s="52">
        <v>21.1</v>
      </c>
      <c r="DZ21"/>
      <c r="EH21" s="50">
        <v>9</v>
      </c>
      <c r="EO21" s="50">
        <v>37.9</v>
      </c>
      <c r="FI21" s="53">
        <v>281</v>
      </c>
      <c r="GJ21" s="55"/>
      <c r="GK21" s="56"/>
      <c r="GL21" s="56"/>
      <c r="GM21" s="57"/>
      <c r="GN21" s="56"/>
      <c r="GO21" s="56"/>
      <c r="GP21" s="56"/>
      <c r="GQ21" s="56"/>
      <c r="GR21" s="56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I21" s="49"/>
    </row>
    <row r="22" spans="1:243" s="50" customFormat="1" ht="14.25">
      <c r="A22" s="41"/>
      <c r="B22" s="42"/>
      <c r="C22" s="43"/>
      <c r="D22" s="44"/>
      <c r="E22" s="45"/>
      <c r="F22" s="44"/>
      <c r="G22" s="28"/>
      <c r="H22" s="44"/>
      <c r="I22" s="3">
        <v>4</v>
      </c>
      <c r="J22" s="3">
        <v>38</v>
      </c>
      <c r="K22" s="44">
        <v>5</v>
      </c>
      <c r="L22" s="46" t="s">
        <v>205</v>
      </c>
      <c r="M22" s="46" t="s">
        <v>192</v>
      </c>
      <c r="N22" s="8">
        <v>1970</v>
      </c>
      <c r="O22" s="47">
        <f t="shared" si="0"/>
        <v>363.70000000000005</v>
      </c>
      <c r="P22" s="48">
        <f t="shared" si="1"/>
        <v>47</v>
      </c>
      <c r="Q22" s="49"/>
      <c r="AE22" s="50">
        <v>10</v>
      </c>
      <c r="AT22" s="50">
        <v>6.5</v>
      </c>
      <c r="AU22" s="50">
        <v>10</v>
      </c>
      <c r="BA22" s="50">
        <v>8</v>
      </c>
      <c r="BD22" s="50">
        <v>1.6</v>
      </c>
      <c r="BI22" s="50">
        <v>10</v>
      </c>
      <c r="BM22" s="50">
        <v>1.6</v>
      </c>
      <c r="BQ22" s="50">
        <v>14.5</v>
      </c>
      <c r="CP22" s="50">
        <v>9.8</v>
      </c>
      <c r="CT22" s="50">
        <v>4.4</v>
      </c>
      <c r="CW22" s="50">
        <v>6</v>
      </c>
      <c r="CZ22" s="50">
        <v>4</v>
      </c>
      <c r="DD22" s="50">
        <v>4.6</v>
      </c>
      <c r="DG22" s="50">
        <v>7.3</v>
      </c>
      <c r="DH22" s="50">
        <v>5</v>
      </c>
      <c r="DN22" s="50">
        <v>9.5</v>
      </c>
      <c r="DQ22" s="50">
        <v>5.2</v>
      </c>
      <c r="DU22" s="50">
        <v>9</v>
      </c>
      <c r="DW22" s="50">
        <v>6.9</v>
      </c>
      <c r="DX22" s="50">
        <v>7</v>
      </c>
      <c r="DZ22"/>
      <c r="EE22" s="50">
        <v>5.4</v>
      </c>
      <c r="EJ22" s="50">
        <v>6</v>
      </c>
      <c r="EM22" s="50">
        <v>10</v>
      </c>
      <c r="ER22" s="50">
        <v>7</v>
      </c>
      <c r="EW22" s="50">
        <v>3</v>
      </c>
      <c r="FG22" s="50">
        <v>12</v>
      </c>
      <c r="FI22" s="53">
        <v>179.4</v>
      </c>
      <c r="GJ22" s="55"/>
      <c r="GK22" s="56"/>
      <c r="GL22" s="56"/>
      <c r="GM22" s="57"/>
      <c r="GN22" s="56"/>
      <c r="GO22" s="56"/>
      <c r="GP22" s="56"/>
      <c r="GQ22" s="56"/>
      <c r="GR22" s="56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I22" s="49"/>
    </row>
    <row r="23" spans="1:243" s="50" customFormat="1" ht="14.25">
      <c r="A23" s="41" t="s">
        <v>176</v>
      </c>
      <c r="B23" s="42"/>
      <c r="C23" s="43"/>
      <c r="D23" s="44"/>
      <c r="E23" s="45">
        <v>1</v>
      </c>
      <c r="F23" s="44"/>
      <c r="G23" s="28">
        <v>2</v>
      </c>
      <c r="H23" s="44"/>
      <c r="I23" s="3">
        <v>3</v>
      </c>
      <c r="J23" s="3">
        <v>27</v>
      </c>
      <c r="K23" s="44">
        <v>1</v>
      </c>
      <c r="L23" s="46" t="s">
        <v>206</v>
      </c>
      <c r="M23" s="46" t="s">
        <v>207</v>
      </c>
      <c r="N23" s="8">
        <v>1974</v>
      </c>
      <c r="O23" s="47">
        <f t="shared" si="0"/>
        <v>333.40000000000003</v>
      </c>
      <c r="P23" s="48">
        <f t="shared" si="1"/>
        <v>34</v>
      </c>
      <c r="Q23" s="49"/>
      <c r="V23" s="51">
        <v>42.2</v>
      </c>
      <c r="AJ23" s="50">
        <v>8.4</v>
      </c>
      <c r="AW23" s="52">
        <v>21.1</v>
      </c>
      <c r="BC23" s="50">
        <v>12</v>
      </c>
      <c r="BH23" s="52">
        <v>21.1</v>
      </c>
      <c r="BX23" s="50">
        <v>2.5</v>
      </c>
      <c r="CA23" s="50">
        <v>6</v>
      </c>
      <c r="CG23" s="50">
        <v>8.7</v>
      </c>
      <c r="CJ23" s="50">
        <v>6.2</v>
      </c>
      <c r="CK23" s="50">
        <v>10</v>
      </c>
      <c r="CM23" s="50">
        <v>5</v>
      </c>
      <c r="CR23" s="50">
        <v>9</v>
      </c>
      <c r="CU23" s="50">
        <v>6.3</v>
      </c>
      <c r="CY23" s="50">
        <v>4.9</v>
      </c>
      <c r="DI23" s="50">
        <v>7.1</v>
      </c>
      <c r="DL23" s="50">
        <v>6.5</v>
      </c>
      <c r="DW23" s="50">
        <v>6.9</v>
      </c>
      <c r="DX23" s="50">
        <v>7</v>
      </c>
      <c r="DZ23"/>
      <c r="EE23" s="50">
        <v>5.4</v>
      </c>
      <c r="EF23" s="50">
        <v>9.1</v>
      </c>
      <c r="EG23" s="50">
        <v>5.6</v>
      </c>
      <c r="EM23" s="50">
        <v>10</v>
      </c>
      <c r="ES23" s="50">
        <v>7</v>
      </c>
      <c r="EU23" s="50">
        <v>6</v>
      </c>
      <c r="EZ23" s="50">
        <v>6.3</v>
      </c>
      <c r="FA23" s="50">
        <v>9</v>
      </c>
      <c r="FI23" s="53">
        <v>84.1</v>
      </c>
      <c r="GJ23" s="55"/>
      <c r="GK23" s="56"/>
      <c r="GL23" s="56"/>
      <c r="GM23" s="57"/>
      <c r="GN23" s="56"/>
      <c r="GO23" s="56"/>
      <c r="GP23" s="56"/>
      <c r="GQ23" s="56"/>
      <c r="GR23" s="56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I23" s="49"/>
    </row>
    <row r="24" spans="1:243" s="50" customFormat="1" ht="14.25">
      <c r="A24" s="41"/>
      <c r="B24" s="42"/>
      <c r="C24" s="43"/>
      <c r="D24" s="44"/>
      <c r="E24" s="45"/>
      <c r="F24" s="44"/>
      <c r="G24" s="28"/>
      <c r="H24" s="44"/>
      <c r="I24" s="3">
        <v>5</v>
      </c>
      <c r="J24" s="3">
        <v>32</v>
      </c>
      <c r="K24" s="44"/>
      <c r="L24" s="46" t="s">
        <v>208</v>
      </c>
      <c r="M24" s="46" t="s">
        <v>209</v>
      </c>
      <c r="N24" s="8">
        <v>1952</v>
      </c>
      <c r="O24" s="47">
        <f t="shared" si="0"/>
        <v>333.1</v>
      </c>
      <c r="P24" s="48">
        <f t="shared" si="1"/>
        <v>37</v>
      </c>
      <c r="Q24" s="49"/>
      <c r="T24" s="50">
        <v>7.6</v>
      </c>
      <c r="X24" s="50">
        <v>8.6</v>
      </c>
      <c r="AB24" s="50">
        <v>8.6</v>
      </c>
      <c r="AE24" s="50">
        <v>10</v>
      </c>
      <c r="AJ24" s="50">
        <v>8.4</v>
      </c>
      <c r="AN24" s="50">
        <v>11</v>
      </c>
      <c r="AT24" s="50">
        <v>6.5</v>
      </c>
      <c r="BA24" s="50">
        <v>8</v>
      </c>
      <c r="BI24" s="50">
        <v>10</v>
      </c>
      <c r="CH24" s="50">
        <v>5.8</v>
      </c>
      <c r="CJ24" s="50">
        <v>6.2</v>
      </c>
      <c r="CO24" s="50">
        <v>8.2</v>
      </c>
      <c r="DZ24"/>
      <c r="FA24" s="50">
        <v>9</v>
      </c>
      <c r="FD24" s="50">
        <v>6.2</v>
      </c>
      <c r="FG24" s="50">
        <v>12</v>
      </c>
      <c r="FI24" s="53">
        <v>207</v>
      </c>
      <c r="GJ24" s="55"/>
      <c r="GK24" s="56"/>
      <c r="GL24" s="56"/>
      <c r="GM24" s="57"/>
      <c r="GN24" s="56"/>
      <c r="GO24" s="56"/>
      <c r="GP24" s="56"/>
      <c r="GQ24" s="56"/>
      <c r="GR24" s="56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I24" s="49"/>
    </row>
    <row r="25" spans="1:243" s="50" customFormat="1" ht="14.25">
      <c r="A25" s="41"/>
      <c r="B25" s="42"/>
      <c r="C25" s="43"/>
      <c r="D25" s="44"/>
      <c r="E25" s="45">
        <v>1</v>
      </c>
      <c r="F25" s="44">
        <v>1</v>
      </c>
      <c r="G25" s="28">
        <v>3</v>
      </c>
      <c r="H25" s="44"/>
      <c r="I25" s="3"/>
      <c r="J25" s="3">
        <v>24</v>
      </c>
      <c r="K25" s="44"/>
      <c r="L25" s="46" t="s">
        <v>210</v>
      </c>
      <c r="M25" s="46" t="s">
        <v>207</v>
      </c>
      <c r="N25" s="8">
        <v>1962</v>
      </c>
      <c r="O25" s="47">
        <f t="shared" si="0"/>
        <v>331.79999999999995</v>
      </c>
      <c r="P25" s="48">
        <f t="shared" si="1"/>
        <v>29</v>
      </c>
      <c r="Q25" s="49"/>
      <c r="AJ25" s="50">
        <v>8.4</v>
      </c>
      <c r="AN25" s="50">
        <v>11</v>
      </c>
      <c r="AV25" s="50">
        <v>13.5</v>
      </c>
      <c r="BF25" s="50">
        <v>11</v>
      </c>
      <c r="BU25" s="52">
        <v>21.1</v>
      </c>
      <c r="CA25" s="50">
        <v>6</v>
      </c>
      <c r="CH25" s="50">
        <v>5.8</v>
      </c>
      <c r="CJ25" s="50">
        <v>6.2</v>
      </c>
      <c r="CK25" s="50">
        <v>10</v>
      </c>
      <c r="CM25" s="50">
        <v>5</v>
      </c>
      <c r="CP25" s="50">
        <v>9.8</v>
      </c>
      <c r="CU25" s="50">
        <v>6.3</v>
      </c>
      <c r="CZ25" s="50">
        <v>4</v>
      </c>
      <c r="DA25" s="50">
        <v>10.4</v>
      </c>
      <c r="DI25" s="50">
        <v>7.1</v>
      </c>
      <c r="DQ25" s="50">
        <v>5.2</v>
      </c>
      <c r="DR25" s="50">
        <v>7.6</v>
      </c>
      <c r="DW25" s="50">
        <v>6.9</v>
      </c>
      <c r="DZ25"/>
      <c r="EJ25" s="50">
        <v>6</v>
      </c>
      <c r="EN25" s="50">
        <v>5.2</v>
      </c>
      <c r="EP25" s="50">
        <v>6</v>
      </c>
      <c r="EW25" s="50">
        <v>3</v>
      </c>
      <c r="EZ25" s="50">
        <v>6.3</v>
      </c>
      <c r="FD25" s="50">
        <v>6.2</v>
      </c>
      <c r="FH25" s="52">
        <v>21</v>
      </c>
      <c r="FI25" s="53">
        <v>122.8</v>
      </c>
      <c r="GJ25" s="55"/>
      <c r="GK25" s="56"/>
      <c r="GL25" s="56"/>
      <c r="GM25" s="57"/>
      <c r="GN25" s="56"/>
      <c r="GO25" s="56"/>
      <c r="GP25" s="56"/>
      <c r="GQ25" s="56"/>
      <c r="GR25" s="56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I25" s="49"/>
    </row>
    <row r="26" spans="1:243" s="50" customFormat="1" ht="14.25">
      <c r="A26" s="41"/>
      <c r="B26" s="42"/>
      <c r="C26" s="43"/>
      <c r="D26" s="44"/>
      <c r="E26" s="45">
        <v>1</v>
      </c>
      <c r="F26" s="44">
        <v>1</v>
      </c>
      <c r="G26" s="28"/>
      <c r="H26" s="44"/>
      <c r="I26" s="3">
        <v>2</v>
      </c>
      <c r="J26" s="3">
        <v>24</v>
      </c>
      <c r="K26" s="44"/>
      <c r="L26" s="46" t="s">
        <v>211</v>
      </c>
      <c r="M26" s="46" t="s">
        <v>212</v>
      </c>
      <c r="N26" s="8">
        <v>1973</v>
      </c>
      <c r="O26" s="47">
        <f t="shared" si="0"/>
        <v>320.6</v>
      </c>
      <c r="P26" s="48">
        <f t="shared" si="1"/>
        <v>28</v>
      </c>
      <c r="Q26" s="49"/>
      <c r="AE26" s="50">
        <v>10</v>
      </c>
      <c r="AN26" s="50">
        <v>11</v>
      </c>
      <c r="AV26" s="50">
        <v>13.5</v>
      </c>
      <c r="BB26" s="50">
        <v>30</v>
      </c>
      <c r="BF26" s="50">
        <v>11</v>
      </c>
      <c r="BN26" s="50">
        <v>5</v>
      </c>
      <c r="BR26" s="50">
        <v>12.3</v>
      </c>
      <c r="CC26" s="50">
        <v>7.5</v>
      </c>
      <c r="CH26" s="50">
        <v>5.8</v>
      </c>
      <c r="CK26" s="50">
        <v>10</v>
      </c>
      <c r="CU26" s="50">
        <v>6.3</v>
      </c>
      <c r="DA26" s="50">
        <v>10.4</v>
      </c>
      <c r="DQ26" s="50">
        <v>5.2</v>
      </c>
      <c r="DW26" s="50">
        <v>6.9</v>
      </c>
      <c r="DZ26"/>
      <c r="EA26" s="50">
        <v>10.2</v>
      </c>
      <c r="EJ26" s="50">
        <v>6</v>
      </c>
      <c r="EN26" s="50">
        <v>9.2</v>
      </c>
      <c r="EZ26" s="50">
        <v>6.3</v>
      </c>
      <c r="FA26" s="50">
        <v>9</v>
      </c>
      <c r="FG26" s="50">
        <v>12</v>
      </c>
      <c r="FI26" s="53">
        <v>123</v>
      </c>
      <c r="GJ26" s="55"/>
      <c r="GK26" s="56"/>
      <c r="GL26" s="56"/>
      <c r="GM26" s="57"/>
      <c r="GN26" s="56"/>
      <c r="GO26" s="56"/>
      <c r="GP26" s="56"/>
      <c r="GQ26" s="56"/>
      <c r="GR26" s="56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I26" s="49"/>
    </row>
    <row r="27" spans="1:243" s="50" customFormat="1" ht="14.25">
      <c r="A27" s="41"/>
      <c r="B27" s="42"/>
      <c r="C27" s="43"/>
      <c r="D27" s="44"/>
      <c r="E27" s="45"/>
      <c r="F27" s="44">
        <v>1</v>
      </c>
      <c r="G27" s="28"/>
      <c r="H27" s="44"/>
      <c r="I27" s="3">
        <v>4</v>
      </c>
      <c r="J27" s="3">
        <v>31</v>
      </c>
      <c r="K27" s="44">
        <v>2</v>
      </c>
      <c r="L27" s="46" t="s">
        <v>213</v>
      </c>
      <c r="M27" s="46" t="s">
        <v>214</v>
      </c>
      <c r="N27" s="8">
        <v>1988</v>
      </c>
      <c r="O27" s="47">
        <f t="shared" si="0"/>
        <v>318.2</v>
      </c>
      <c r="P27" s="48">
        <f t="shared" si="1"/>
        <v>38</v>
      </c>
      <c r="Q27" s="49"/>
      <c r="AE27" s="50">
        <v>10</v>
      </c>
      <c r="AJ27" s="50">
        <v>8.4</v>
      </c>
      <c r="BC27" s="50">
        <v>12</v>
      </c>
      <c r="BF27" s="50">
        <v>11</v>
      </c>
      <c r="BJ27" s="50">
        <v>2.5</v>
      </c>
      <c r="BM27" s="50">
        <v>10</v>
      </c>
      <c r="BP27" s="50">
        <v>5.8</v>
      </c>
      <c r="BX27" s="50">
        <v>2.5</v>
      </c>
      <c r="CG27" s="50">
        <v>8.7</v>
      </c>
      <c r="CK27" s="50">
        <v>10</v>
      </c>
      <c r="CO27" s="50">
        <v>8.2</v>
      </c>
      <c r="CP27" s="50">
        <v>9.8</v>
      </c>
      <c r="CU27" s="50">
        <v>6.3</v>
      </c>
      <c r="CW27" s="50">
        <v>6</v>
      </c>
      <c r="CZ27" s="50">
        <v>4</v>
      </c>
      <c r="DA27" s="50">
        <v>10.4</v>
      </c>
      <c r="DM27" s="50">
        <v>6.5</v>
      </c>
      <c r="DN27" s="50" t="s">
        <v>176</v>
      </c>
      <c r="DQ27" s="50">
        <v>5.2</v>
      </c>
      <c r="DS27" s="50">
        <v>10</v>
      </c>
      <c r="DZ27"/>
      <c r="EA27" s="50">
        <v>10.2</v>
      </c>
      <c r="EF27" s="50">
        <v>9.1</v>
      </c>
      <c r="EJ27" s="50">
        <v>6</v>
      </c>
      <c r="EN27" s="50">
        <v>8.6</v>
      </c>
      <c r="ET27" s="50">
        <v>7.5</v>
      </c>
      <c r="FA27" s="50">
        <v>9</v>
      </c>
      <c r="FI27" s="53">
        <v>120.5</v>
      </c>
      <c r="GJ27" s="55"/>
      <c r="GK27" s="56"/>
      <c r="GL27" s="56"/>
      <c r="GM27" s="57"/>
      <c r="GN27" s="56"/>
      <c r="GO27" s="56"/>
      <c r="GP27" s="56"/>
      <c r="GQ27" s="56"/>
      <c r="GR27" s="56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I27" s="49"/>
    </row>
    <row r="28" spans="1:243" s="50" customFormat="1" ht="14.25">
      <c r="A28" s="41"/>
      <c r="B28" s="42"/>
      <c r="C28" s="43"/>
      <c r="D28" s="44"/>
      <c r="E28" s="45"/>
      <c r="F28" s="44"/>
      <c r="G28" s="28">
        <v>2</v>
      </c>
      <c r="H28" s="44"/>
      <c r="I28" s="3"/>
      <c r="J28" s="3">
        <v>27</v>
      </c>
      <c r="K28" s="44">
        <v>1</v>
      </c>
      <c r="L28" s="46" t="s">
        <v>215</v>
      </c>
      <c r="M28" s="46" t="s">
        <v>216</v>
      </c>
      <c r="N28" s="8">
        <v>1964</v>
      </c>
      <c r="O28" s="47">
        <f t="shared" si="0"/>
        <v>317</v>
      </c>
      <c r="P28" s="48">
        <f t="shared" si="1"/>
        <v>30</v>
      </c>
      <c r="Q28" s="49"/>
      <c r="U28" s="52">
        <v>21.1</v>
      </c>
      <c r="X28" s="50">
        <v>8.6</v>
      </c>
      <c r="AB28" s="50">
        <v>8.6</v>
      </c>
      <c r="AE28" s="50">
        <v>10</v>
      </c>
      <c r="AJ28" s="50">
        <v>8.4</v>
      </c>
      <c r="AN28" s="50">
        <v>11</v>
      </c>
      <c r="AR28" s="50">
        <v>10</v>
      </c>
      <c r="AW28" s="52">
        <v>21.1</v>
      </c>
      <c r="BA28" s="50">
        <v>8</v>
      </c>
      <c r="BG28" s="50">
        <v>8</v>
      </c>
      <c r="BJ28" s="50">
        <v>2.5</v>
      </c>
      <c r="BR28" s="50">
        <v>12.5</v>
      </c>
      <c r="BX28" s="50">
        <v>2.5</v>
      </c>
      <c r="BY28" s="50" t="s">
        <v>176</v>
      </c>
      <c r="BZ28" s="50">
        <v>16.7</v>
      </c>
      <c r="CC28" s="50">
        <v>7.5</v>
      </c>
      <c r="CD28" s="50">
        <v>9.2</v>
      </c>
      <c r="CG28" s="50">
        <v>8.7</v>
      </c>
      <c r="CH28" s="50">
        <v>5.8</v>
      </c>
      <c r="CJ28" s="50">
        <v>6.2</v>
      </c>
      <c r="CL28" s="50">
        <v>7</v>
      </c>
      <c r="CN28" s="50">
        <v>6.8</v>
      </c>
      <c r="CO28" s="50">
        <v>8.2</v>
      </c>
      <c r="CQ28" s="50">
        <v>8.4</v>
      </c>
      <c r="CR28" s="50">
        <v>9</v>
      </c>
      <c r="CU28" s="50">
        <v>6.3</v>
      </c>
      <c r="CX28" s="50">
        <v>7.5</v>
      </c>
      <c r="CY28" s="50">
        <v>4.9</v>
      </c>
      <c r="DA28" s="50">
        <v>10.4</v>
      </c>
      <c r="DF28" s="50">
        <v>6.4</v>
      </c>
      <c r="DG28" s="50">
        <v>7.3</v>
      </c>
      <c r="DI28" s="50">
        <v>7.1</v>
      </c>
      <c r="DK28" s="50">
        <v>4.7</v>
      </c>
      <c r="DO28" s="50">
        <v>8.5</v>
      </c>
      <c r="DP28" s="50">
        <v>6</v>
      </c>
      <c r="DQ28" s="50">
        <v>5.2</v>
      </c>
      <c r="DS28" s="50">
        <v>10</v>
      </c>
      <c r="DW28" s="50">
        <v>6.9</v>
      </c>
      <c r="DZ28"/>
      <c r="FI28" s="53"/>
      <c r="GJ28" s="55"/>
      <c r="GK28" s="56"/>
      <c r="GL28" s="56"/>
      <c r="GM28" s="57"/>
      <c r="GN28" s="56"/>
      <c r="GO28" s="56"/>
      <c r="GP28" s="56"/>
      <c r="GQ28" s="56"/>
      <c r="GR28" s="56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I28" s="49"/>
    </row>
    <row r="29" spans="1:243" s="50" customFormat="1" ht="14.25">
      <c r="A29" s="41"/>
      <c r="B29" s="42"/>
      <c r="C29" s="43"/>
      <c r="D29" s="44">
        <v>2</v>
      </c>
      <c r="E29" s="45"/>
      <c r="F29" s="44"/>
      <c r="G29" s="28">
        <v>1</v>
      </c>
      <c r="H29" s="44"/>
      <c r="I29" s="3">
        <v>1</v>
      </c>
      <c r="J29" s="3">
        <v>24</v>
      </c>
      <c r="K29" s="44">
        <v>2</v>
      </c>
      <c r="L29" s="46" t="s">
        <v>217</v>
      </c>
      <c r="M29" s="46" t="s">
        <v>218</v>
      </c>
      <c r="N29" s="8">
        <v>1977</v>
      </c>
      <c r="O29" s="47">
        <f t="shared" si="0"/>
        <v>310.6</v>
      </c>
      <c r="P29" s="48">
        <f t="shared" si="1"/>
        <v>30</v>
      </c>
      <c r="Q29" s="49"/>
      <c r="AV29" s="50">
        <v>13.5</v>
      </c>
      <c r="BC29" s="50">
        <v>12</v>
      </c>
      <c r="BM29" s="50">
        <v>1.6</v>
      </c>
      <c r="BW29" s="50">
        <v>5</v>
      </c>
      <c r="BX29" s="50">
        <v>2.5</v>
      </c>
      <c r="DL29" s="50">
        <v>6.5</v>
      </c>
      <c r="DO29" s="50">
        <v>8.5</v>
      </c>
      <c r="DQ29" s="50">
        <v>5.2</v>
      </c>
      <c r="DW29" s="50">
        <v>6.9</v>
      </c>
      <c r="DZ29"/>
      <c r="EJ29" s="50">
        <v>6</v>
      </c>
      <c r="ES29" s="50">
        <v>7</v>
      </c>
      <c r="EU29" s="50">
        <v>41</v>
      </c>
      <c r="FA29" s="50">
        <v>9</v>
      </c>
      <c r="FI29" s="53">
        <v>185.9</v>
      </c>
      <c r="GJ29" s="55"/>
      <c r="GK29" s="56"/>
      <c r="GL29" s="56"/>
      <c r="GM29" s="57"/>
      <c r="GN29" s="56"/>
      <c r="GO29" s="56"/>
      <c r="GP29" s="56"/>
      <c r="GQ29" s="56"/>
      <c r="GR29" s="56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I29" s="49"/>
    </row>
    <row r="30" spans="1:243" s="50" customFormat="1" ht="14.25">
      <c r="A30" s="41"/>
      <c r="B30" s="32"/>
      <c r="C30" s="43"/>
      <c r="D30" s="44"/>
      <c r="E30" s="45"/>
      <c r="F30" s="44"/>
      <c r="G30" s="28">
        <v>1</v>
      </c>
      <c r="H30" s="44"/>
      <c r="I30" s="3">
        <v>2</v>
      </c>
      <c r="J30" s="3">
        <v>26</v>
      </c>
      <c r="K30" s="44">
        <v>1</v>
      </c>
      <c r="L30" s="46" t="s">
        <v>219</v>
      </c>
      <c r="M30" s="46" t="s">
        <v>220</v>
      </c>
      <c r="N30" s="8">
        <v>1973</v>
      </c>
      <c r="O30" s="47">
        <f t="shared" si="0"/>
        <v>294.9</v>
      </c>
      <c r="P30" s="48">
        <f t="shared" si="1"/>
        <v>30</v>
      </c>
      <c r="Q30" s="49"/>
      <c r="Y30" s="50">
        <v>10</v>
      </c>
      <c r="AB30" s="50">
        <v>8.6</v>
      </c>
      <c r="AG30" s="50">
        <v>10.4</v>
      </c>
      <c r="AO30" s="50">
        <v>14.5</v>
      </c>
      <c r="AW30" s="52">
        <v>21.1</v>
      </c>
      <c r="BC30" s="50">
        <v>12</v>
      </c>
      <c r="BH30" s="50">
        <v>16</v>
      </c>
      <c r="BM30" s="50">
        <v>1.6</v>
      </c>
      <c r="BR30" s="50">
        <v>12.3</v>
      </c>
      <c r="BY30" s="50" t="s">
        <v>176</v>
      </c>
      <c r="BZ30" s="50">
        <v>16.7</v>
      </c>
      <c r="CA30" s="50">
        <v>6</v>
      </c>
      <c r="CF30" s="50">
        <v>11</v>
      </c>
      <c r="CP30" s="50">
        <v>9.8</v>
      </c>
      <c r="CT30" s="50">
        <v>4.4</v>
      </c>
      <c r="DA30" s="50">
        <v>10.4</v>
      </c>
      <c r="DS30" s="50">
        <v>10</v>
      </c>
      <c r="DZ30"/>
      <c r="EA30" s="50">
        <v>10.2</v>
      </c>
      <c r="EC30" s="50">
        <v>5.1</v>
      </c>
      <c r="EF30" s="50">
        <v>9.1</v>
      </c>
      <c r="ET30" s="50">
        <v>7.5</v>
      </c>
      <c r="FA30" s="50">
        <v>9</v>
      </c>
      <c r="FI30" s="53">
        <v>79.2</v>
      </c>
      <c r="GJ30" s="55"/>
      <c r="GK30" s="56"/>
      <c r="GL30" s="56"/>
      <c r="GM30" s="57"/>
      <c r="GN30" s="56"/>
      <c r="GO30" s="56"/>
      <c r="GP30" s="56"/>
      <c r="GQ30" s="56"/>
      <c r="GR30" s="56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I30" s="49"/>
    </row>
    <row r="31" spans="1:243" s="50" customFormat="1" ht="14.25">
      <c r="A31" s="41"/>
      <c r="B31" s="42"/>
      <c r="C31" s="43"/>
      <c r="D31" s="44"/>
      <c r="E31" s="45"/>
      <c r="F31" s="44">
        <v>1</v>
      </c>
      <c r="G31" s="28">
        <v>1</v>
      </c>
      <c r="H31" s="44"/>
      <c r="I31" s="3">
        <v>1</v>
      </c>
      <c r="J31" s="3">
        <v>25</v>
      </c>
      <c r="K31" s="44">
        <v>1</v>
      </c>
      <c r="L31" s="46" t="s">
        <v>221</v>
      </c>
      <c r="M31" s="46" t="s">
        <v>222</v>
      </c>
      <c r="N31" s="8">
        <v>1982</v>
      </c>
      <c r="O31" s="47">
        <f t="shared" si="0"/>
        <v>286.9</v>
      </c>
      <c r="P31" s="48">
        <f t="shared" si="1"/>
        <v>29</v>
      </c>
      <c r="Q31" s="49"/>
      <c r="BX31" s="50">
        <v>2.5</v>
      </c>
      <c r="CP31" s="50">
        <v>9.8</v>
      </c>
      <c r="CU31" s="50">
        <v>6.3</v>
      </c>
      <c r="DA31" s="50">
        <v>10.4</v>
      </c>
      <c r="DL31" s="50">
        <v>6.5</v>
      </c>
      <c r="DP31" s="50">
        <v>6</v>
      </c>
      <c r="DQ31" s="50">
        <v>5.2</v>
      </c>
      <c r="DW31" s="50">
        <v>6.9</v>
      </c>
      <c r="DZ31"/>
      <c r="EA31" s="50">
        <v>10.2</v>
      </c>
      <c r="EE31" s="50">
        <v>5.4</v>
      </c>
      <c r="EF31" s="50">
        <v>9.1</v>
      </c>
      <c r="EJ31" s="50">
        <v>6</v>
      </c>
      <c r="EN31" s="50">
        <v>11.5</v>
      </c>
      <c r="ES31" s="50">
        <v>7</v>
      </c>
      <c r="EZ31" s="50">
        <v>6.3</v>
      </c>
      <c r="FA31" s="50">
        <v>9</v>
      </c>
      <c r="FG31" s="50">
        <v>12</v>
      </c>
      <c r="FH31" s="52">
        <v>21</v>
      </c>
      <c r="FI31" s="53">
        <v>135.8</v>
      </c>
      <c r="GJ31" s="55"/>
      <c r="GK31" s="56"/>
      <c r="GL31" s="56"/>
      <c r="GM31" s="57"/>
      <c r="GN31" s="56"/>
      <c r="GO31" s="56"/>
      <c r="GP31" s="56"/>
      <c r="GQ31" s="56"/>
      <c r="GR31" s="56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I31" s="49"/>
    </row>
    <row r="32" spans="1:243" s="50" customFormat="1" ht="14.25">
      <c r="A32" s="41"/>
      <c r="B32" s="42"/>
      <c r="C32" s="43"/>
      <c r="D32" s="44"/>
      <c r="E32" s="45"/>
      <c r="F32" s="44"/>
      <c r="G32" s="28"/>
      <c r="H32" s="44"/>
      <c r="I32" s="3">
        <v>3</v>
      </c>
      <c r="J32" s="3">
        <v>33</v>
      </c>
      <c r="K32" s="44">
        <v>1</v>
      </c>
      <c r="L32" s="46" t="s">
        <v>223</v>
      </c>
      <c r="M32" s="46" t="s">
        <v>224</v>
      </c>
      <c r="N32" s="8">
        <v>1943</v>
      </c>
      <c r="O32" s="47">
        <f t="shared" si="0"/>
        <v>277.3</v>
      </c>
      <c r="P32" s="48">
        <f t="shared" si="1"/>
        <v>37</v>
      </c>
      <c r="Q32" s="49"/>
      <c r="AB32" s="50">
        <v>8.6</v>
      </c>
      <c r="AJ32" s="50">
        <v>8.4</v>
      </c>
      <c r="AT32" s="50">
        <v>6.5</v>
      </c>
      <c r="BF32" s="50">
        <v>11</v>
      </c>
      <c r="BN32" s="50">
        <v>5</v>
      </c>
      <c r="CA32" s="50">
        <v>6</v>
      </c>
      <c r="CJ32" s="50">
        <v>6.2</v>
      </c>
      <c r="CK32" s="50">
        <v>10</v>
      </c>
      <c r="CL32" s="50">
        <v>7</v>
      </c>
      <c r="CO32" s="50">
        <v>8.2</v>
      </c>
      <c r="CU32" s="50">
        <v>6.3</v>
      </c>
      <c r="CW32" s="50">
        <v>6</v>
      </c>
      <c r="DA32" s="50">
        <v>10.4</v>
      </c>
      <c r="DD32" s="50">
        <v>4.6</v>
      </c>
      <c r="DL32" s="50">
        <v>6.5</v>
      </c>
      <c r="DQ32" s="50">
        <v>5.2</v>
      </c>
      <c r="DW32" s="50">
        <v>6.9</v>
      </c>
      <c r="DZ32"/>
      <c r="EE32" s="50">
        <v>5.4</v>
      </c>
      <c r="EG32" s="50">
        <v>5.6</v>
      </c>
      <c r="EJ32" s="50">
        <v>6</v>
      </c>
      <c r="EQ32" s="50">
        <v>5</v>
      </c>
      <c r="EZ32" s="50">
        <v>6.3</v>
      </c>
      <c r="FA32" s="50">
        <v>9</v>
      </c>
      <c r="FD32" s="50">
        <v>6.2</v>
      </c>
      <c r="FG32" s="50">
        <v>12</v>
      </c>
      <c r="FI32" s="53">
        <v>99</v>
      </c>
      <c r="GJ32" s="55"/>
      <c r="GK32" s="56"/>
      <c r="GL32" s="56"/>
      <c r="GM32" s="57"/>
      <c r="GN32" s="56"/>
      <c r="GO32" s="56"/>
      <c r="GP32" s="56"/>
      <c r="GQ32" s="56"/>
      <c r="GR32" s="56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I32" s="49"/>
    </row>
    <row r="33" spans="1:243" s="50" customFormat="1" ht="14.25">
      <c r="A33" s="41"/>
      <c r="B33" s="42"/>
      <c r="C33" s="43"/>
      <c r="D33" s="44"/>
      <c r="E33" s="45"/>
      <c r="F33" s="44">
        <v>1</v>
      </c>
      <c r="G33" s="28">
        <v>5</v>
      </c>
      <c r="H33" s="44"/>
      <c r="I33" s="3"/>
      <c r="J33" s="3">
        <v>18</v>
      </c>
      <c r="K33" s="44"/>
      <c r="L33" s="46" t="s">
        <v>225</v>
      </c>
      <c r="M33" s="46" t="s">
        <v>226</v>
      </c>
      <c r="N33" s="8">
        <v>1981</v>
      </c>
      <c r="O33" s="47">
        <f t="shared" si="0"/>
        <v>267.4</v>
      </c>
      <c r="P33" s="48">
        <f t="shared" si="1"/>
        <v>24</v>
      </c>
      <c r="Q33" s="49"/>
      <c r="AT33" s="50">
        <v>4</v>
      </c>
      <c r="AW33" s="52">
        <v>21.1</v>
      </c>
      <c r="BB33" s="52">
        <v>21.1</v>
      </c>
      <c r="BQ33" s="52">
        <v>21.1</v>
      </c>
      <c r="CF33" s="50">
        <v>6.5</v>
      </c>
      <c r="CP33" s="50">
        <v>9.8</v>
      </c>
      <c r="DB33" s="50">
        <v>12.2</v>
      </c>
      <c r="DQ33" s="50">
        <v>5.2</v>
      </c>
      <c r="DV33" s="50">
        <v>5.9</v>
      </c>
      <c r="DW33" s="50">
        <v>6.9</v>
      </c>
      <c r="DZ33"/>
      <c r="EF33" s="50">
        <v>9.1</v>
      </c>
      <c r="EJ33" s="50">
        <v>6</v>
      </c>
      <c r="EN33" s="50">
        <v>9.2</v>
      </c>
      <c r="EV33" s="50">
        <v>5.7</v>
      </c>
      <c r="FA33" s="50">
        <v>9</v>
      </c>
      <c r="FG33" s="50">
        <v>12</v>
      </c>
      <c r="FI33" s="53">
        <v>102.6</v>
      </c>
      <c r="GJ33" s="55"/>
      <c r="GK33" s="56"/>
      <c r="GL33" s="56"/>
      <c r="GM33" s="57"/>
      <c r="GN33" s="56"/>
      <c r="GO33" s="56"/>
      <c r="GP33" s="56"/>
      <c r="GQ33" s="56"/>
      <c r="GR33" s="56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I33" s="49"/>
    </row>
    <row r="34" spans="1:243" s="50" customFormat="1" ht="14.25">
      <c r="A34" s="41"/>
      <c r="B34" s="42"/>
      <c r="C34" s="43"/>
      <c r="D34" s="44"/>
      <c r="E34" s="45"/>
      <c r="F34" s="44"/>
      <c r="G34" s="28">
        <v>1</v>
      </c>
      <c r="H34" s="44"/>
      <c r="I34" s="3">
        <v>1</v>
      </c>
      <c r="J34" s="3">
        <v>25</v>
      </c>
      <c r="K34" s="44"/>
      <c r="L34" s="46" t="s">
        <v>227</v>
      </c>
      <c r="M34" s="46" t="s">
        <v>228</v>
      </c>
      <c r="N34" s="8">
        <v>1983</v>
      </c>
      <c r="O34" s="47">
        <f t="shared" si="0"/>
        <v>265.8</v>
      </c>
      <c r="P34" s="48">
        <f t="shared" si="1"/>
        <v>27</v>
      </c>
      <c r="Q34" s="49"/>
      <c r="AG34" s="50">
        <v>10.4</v>
      </c>
      <c r="AN34" s="50">
        <v>11</v>
      </c>
      <c r="AW34" s="52">
        <v>21.1</v>
      </c>
      <c r="BC34" s="50">
        <v>12</v>
      </c>
      <c r="BO34" s="50">
        <v>6</v>
      </c>
      <c r="BR34" s="50">
        <v>12.3</v>
      </c>
      <c r="CP34" s="50">
        <v>9.8</v>
      </c>
      <c r="CW34" s="50">
        <v>6</v>
      </c>
      <c r="DA34" s="50">
        <v>10.4</v>
      </c>
      <c r="DG34" s="50">
        <v>7.3</v>
      </c>
      <c r="DK34" s="50">
        <v>4.7</v>
      </c>
      <c r="DQ34" s="50">
        <v>5.2</v>
      </c>
      <c r="DW34" s="50">
        <v>6.9</v>
      </c>
      <c r="DZ34"/>
      <c r="EF34" s="50">
        <v>9.1</v>
      </c>
      <c r="EJ34" s="50">
        <v>6</v>
      </c>
      <c r="EM34" s="50">
        <v>10</v>
      </c>
      <c r="EQ34" s="50">
        <v>5</v>
      </c>
      <c r="EU34" s="50">
        <v>6</v>
      </c>
      <c r="FF34" s="50">
        <v>15.5</v>
      </c>
      <c r="FI34" s="53">
        <v>91.1</v>
      </c>
      <c r="GJ34" s="55"/>
      <c r="GK34" s="56"/>
      <c r="GL34" s="56"/>
      <c r="GM34" s="57"/>
      <c r="GN34" s="56"/>
      <c r="GO34" s="56"/>
      <c r="GP34" s="56"/>
      <c r="GQ34" s="56"/>
      <c r="GR34" s="56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I34" s="49"/>
    </row>
    <row r="35" spans="1:243" s="50" customFormat="1" ht="14.25">
      <c r="A35" s="41"/>
      <c r="B35" s="42"/>
      <c r="C35" s="43"/>
      <c r="D35" s="44"/>
      <c r="E35" s="45"/>
      <c r="F35" s="44"/>
      <c r="G35" s="28">
        <v>4</v>
      </c>
      <c r="H35" s="44"/>
      <c r="I35" s="3">
        <v>2</v>
      </c>
      <c r="J35" s="3">
        <v>21</v>
      </c>
      <c r="K35" s="44">
        <v>1</v>
      </c>
      <c r="L35" s="46" t="s">
        <v>229</v>
      </c>
      <c r="M35" s="46" t="s">
        <v>230</v>
      </c>
      <c r="N35" s="8">
        <v>1964</v>
      </c>
      <c r="O35" s="47">
        <f t="shared" si="0"/>
        <v>264.5</v>
      </c>
      <c r="P35" s="48">
        <f t="shared" si="1"/>
        <v>28</v>
      </c>
      <c r="Q35" s="49"/>
      <c r="AA35" s="50">
        <v>4</v>
      </c>
      <c r="AF35" s="52">
        <v>21.1</v>
      </c>
      <c r="AW35" s="52">
        <v>21.1</v>
      </c>
      <c r="BK35" s="52">
        <v>21.1</v>
      </c>
      <c r="BN35" s="50">
        <v>5</v>
      </c>
      <c r="BX35" s="50">
        <v>2.5</v>
      </c>
      <c r="CE35" s="50">
        <v>1</v>
      </c>
      <c r="CH35" s="50">
        <v>5.8</v>
      </c>
      <c r="CU35" s="50">
        <v>6.3</v>
      </c>
      <c r="CW35" s="50">
        <v>6</v>
      </c>
      <c r="DI35" s="50">
        <v>7.1</v>
      </c>
      <c r="DL35" s="50">
        <v>6.5</v>
      </c>
      <c r="DQ35" s="50">
        <v>5.2</v>
      </c>
      <c r="DT35" s="50" t="s">
        <v>176</v>
      </c>
      <c r="DX35" s="50">
        <v>7</v>
      </c>
      <c r="DZ35"/>
      <c r="EA35" s="50">
        <v>10.2</v>
      </c>
      <c r="EE35" s="50">
        <v>5.4</v>
      </c>
      <c r="EJ35" s="50">
        <v>6</v>
      </c>
      <c r="EQ35" s="50">
        <v>5</v>
      </c>
      <c r="EY35" s="50">
        <v>6.3</v>
      </c>
      <c r="FF35" s="50">
        <v>15.5</v>
      </c>
      <c r="FI35" s="53">
        <v>96.4</v>
      </c>
      <c r="GJ35" s="55"/>
      <c r="GK35" s="56"/>
      <c r="GL35" s="56"/>
      <c r="GM35" s="57"/>
      <c r="GN35" s="56"/>
      <c r="GO35" s="56"/>
      <c r="GP35" s="56"/>
      <c r="GQ35" s="56"/>
      <c r="GR35" s="56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I35" s="49"/>
    </row>
    <row r="36" spans="1:243" s="50" customFormat="1" ht="14.25">
      <c r="A36" s="41"/>
      <c r="B36" s="42"/>
      <c r="C36" s="43"/>
      <c r="D36" s="44"/>
      <c r="E36" s="45"/>
      <c r="F36" s="44"/>
      <c r="G36" s="28">
        <v>1</v>
      </c>
      <c r="H36" s="44"/>
      <c r="I36" s="3"/>
      <c r="J36" s="3">
        <v>23</v>
      </c>
      <c r="K36" s="44"/>
      <c r="L36" s="46" t="s">
        <v>231</v>
      </c>
      <c r="M36" s="46" t="s">
        <v>232</v>
      </c>
      <c r="N36" s="8">
        <v>1955</v>
      </c>
      <c r="O36" s="47">
        <f t="shared" si="0"/>
        <v>256.79999999999995</v>
      </c>
      <c r="P36" s="48">
        <f t="shared" si="1"/>
        <v>24</v>
      </c>
      <c r="Q36" s="49"/>
      <c r="AE36" s="50">
        <v>10</v>
      </c>
      <c r="AJ36" s="50">
        <v>8.4</v>
      </c>
      <c r="AN36" s="50">
        <v>11</v>
      </c>
      <c r="AO36" s="50">
        <v>14.5</v>
      </c>
      <c r="AV36" s="50">
        <v>13.5</v>
      </c>
      <c r="BA36" s="50">
        <v>8</v>
      </c>
      <c r="CH36" s="50">
        <v>5.8</v>
      </c>
      <c r="CK36" s="50">
        <v>10</v>
      </c>
      <c r="CU36" s="50">
        <v>6.3</v>
      </c>
      <c r="DD36" s="50">
        <v>4.6</v>
      </c>
      <c r="DZ36"/>
      <c r="EJ36" s="50">
        <v>6</v>
      </c>
      <c r="FG36" s="50">
        <v>12</v>
      </c>
      <c r="FH36" s="50">
        <v>10</v>
      </c>
      <c r="FI36" s="53">
        <v>136.7</v>
      </c>
      <c r="GJ36" s="55"/>
      <c r="GK36" s="56"/>
      <c r="GL36" s="56"/>
      <c r="GM36" s="57"/>
      <c r="GN36" s="56"/>
      <c r="GO36" s="56"/>
      <c r="GP36" s="56"/>
      <c r="GQ36" s="56"/>
      <c r="GR36" s="56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I36" s="49"/>
    </row>
    <row r="37" spans="1:243" s="50" customFormat="1" ht="14.25">
      <c r="A37" s="41"/>
      <c r="B37" s="42"/>
      <c r="C37" s="33"/>
      <c r="D37" s="44"/>
      <c r="E37" s="45"/>
      <c r="F37" s="44"/>
      <c r="G37" s="28">
        <v>3</v>
      </c>
      <c r="H37" s="44"/>
      <c r="I37" s="3">
        <v>5</v>
      </c>
      <c r="J37" s="3">
        <v>23</v>
      </c>
      <c r="K37" s="44">
        <v>2</v>
      </c>
      <c r="L37" s="46" t="s">
        <v>233</v>
      </c>
      <c r="M37" s="46" t="s">
        <v>234</v>
      </c>
      <c r="N37" s="8">
        <v>1962</v>
      </c>
      <c r="O37" s="47">
        <f t="shared" si="0"/>
        <v>254.3</v>
      </c>
      <c r="P37" s="48">
        <f t="shared" si="1"/>
        <v>33</v>
      </c>
      <c r="Q37" s="49"/>
      <c r="AA37" s="50">
        <v>4</v>
      </c>
      <c r="AT37" s="50">
        <v>4</v>
      </c>
      <c r="AW37" s="52">
        <v>21.1</v>
      </c>
      <c r="BD37" s="50">
        <v>1.6</v>
      </c>
      <c r="BK37" s="52">
        <v>21.1</v>
      </c>
      <c r="BN37" s="50">
        <v>5</v>
      </c>
      <c r="BX37" s="50">
        <v>2.5</v>
      </c>
      <c r="CE37" s="50">
        <v>1</v>
      </c>
      <c r="CK37" s="50">
        <v>10</v>
      </c>
      <c r="CP37" s="50">
        <v>9.8</v>
      </c>
      <c r="CR37" s="50">
        <v>9</v>
      </c>
      <c r="CW37" s="50">
        <v>6</v>
      </c>
      <c r="DI37" s="50">
        <v>7.1</v>
      </c>
      <c r="DQ37" s="50">
        <v>5.2</v>
      </c>
      <c r="DW37" s="50">
        <v>6.9</v>
      </c>
      <c r="DX37" s="50">
        <v>7</v>
      </c>
      <c r="DZ37"/>
      <c r="EA37" s="50">
        <v>10.2</v>
      </c>
      <c r="EE37" s="50">
        <v>5.4</v>
      </c>
      <c r="EJ37" s="50">
        <v>6</v>
      </c>
      <c r="EQ37" s="50">
        <v>5</v>
      </c>
      <c r="EY37" s="50">
        <v>6.3</v>
      </c>
      <c r="FI37" s="53">
        <v>100.1</v>
      </c>
      <c r="GJ37" s="55"/>
      <c r="GK37" s="56"/>
      <c r="GL37" s="56"/>
      <c r="GM37" s="57"/>
      <c r="GN37" s="56"/>
      <c r="GO37" s="56"/>
      <c r="GP37" s="56"/>
      <c r="GQ37" s="56"/>
      <c r="GR37" s="56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I37" s="49"/>
    </row>
    <row r="38" spans="1:243" s="50" customFormat="1" ht="14.25">
      <c r="A38" s="1"/>
      <c r="B38" s="42"/>
      <c r="C38" s="43"/>
      <c r="D38" s="44"/>
      <c r="E38" s="45">
        <v>2</v>
      </c>
      <c r="F38" s="44">
        <v>1</v>
      </c>
      <c r="G38" s="28">
        <v>2</v>
      </c>
      <c r="H38" s="44"/>
      <c r="I38" s="3"/>
      <c r="J38" s="3">
        <v>14</v>
      </c>
      <c r="K38" s="44">
        <v>1</v>
      </c>
      <c r="L38" s="46" t="s">
        <v>235</v>
      </c>
      <c r="M38" s="46" t="s">
        <v>192</v>
      </c>
      <c r="N38" s="8">
        <v>1971</v>
      </c>
      <c r="O38" s="47">
        <f t="shared" si="0"/>
        <v>253.39999999999998</v>
      </c>
      <c r="P38" s="48">
        <f t="shared" si="1"/>
        <v>20</v>
      </c>
      <c r="Q38" s="49"/>
      <c r="V38" s="51">
        <v>42.2</v>
      </c>
      <c r="AF38" s="52">
        <v>21.1</v>
      </c>
      <c r="AN38" s="50">
        <v>11</v>
      </c>
      <c r="AW38" s="52">
        <v>21.1</v>
      </c>
      <c r="BJ38" s="50">
        <v>2.5</v>
      </c>
      <c r="BX38" s="50">
        <v>2.5</v>
      </c>
      <c r="CK38" s="50">
        <v>10</v>
      </c>
      <c r="DH38" s="50">
        <v>5</v>
      </c>
      <c r="DQ38" s="50">
        <v>5.2</v>
      </c>
      <c r="DV38" s="50">
        <v>5.9</v>
      </c>
      <c r="DZ38"/>
      <c r="EF38" s="50">
        <v>9.1</v>
      </c>
      <c r="EN38" s="50">
        <v>11.5</v>
      </c>
      <c r="ER38" s="50">
        <v>7</v>
      </c>
      <c r="EZ38" s="50">
        <v>6.3</v>
      </c>
      <c r="FA38" s="50">
        <v>9</v>
      </c>
      <c r="FI38" s="53">
        <v>84</v>
      </c>
      <c r="GJ38" s="55"/>
      <c r="GK38" s="56"/>
      <c r="GL38" s="56"/>
      <c r="GM38" s="57"/>
      <c r="GN38" s="56"/>
      <c r="GO38" s="56"/>
      <c r="GP38" s="56"/>
      <c r="GQ38" s="56"/>
      <c r="GR38" s="56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I38" s="49"/>
    </row>
    <row r="39" spans="1:243" s="50" customFormat="1" ht="14.25">
      <c r="A39" s="41"/>
      <c r="B39" s="42"/>
      <c r="C39" s="43"/>
      <c r="D39" s="44">
        <v>1</v>
      </c>
      <c r="E39" s="45"/>
      <c r="F39" s="44">
        <v>1</v>
      </c>
      <c r="G39" s="28">
        <v>2</v>
      </c>
      <c r="H39" s="44"/>
      <c r="I39" s="3"/>
      <c r="J39" s="3">
        <v>20</v>
      </c>
      <c r="K39" s="44">
        <v>1</v>
      </c>
      <c r="L39" s="46" t="s">
        <v>236</v>
      </c>
      <c r="M39" s="46" t="s">
        <v>237</v>
      </c>
      <c r="N39" s="8">
        <v>1978</v>
      </c>
      <c r="O39" s="47">
        <f t="shared" si="0"/>
        <v>252.20000000000002</v>
      </c>
      <c r="P39" s="48">
        <f t="shared" si="1"/>
        <v>25</v>
      </c>
      <c r="Q39" s="49"/>
      <c r="AC39" s="52">
        <v>21.1</v>
      </c>
      <c r="AO39" s="50">
        <v>14.5</v>
      </c>
      <c r="AW39" s="52">
        <v>21.1</v>
      </c>
      <c r="BX39" s="50">
        <v>2.5</v>
      </c>
      <c r="DZ39" s="50">
        <v>6</v>
      </c>
      <c r="ED39" s="50">
        <v>1.7000000000000002</v>
      </c>
      <c r="EF39" s="50">
        <v>9.1</v>
      </c>
      <c r="EN39" s="50">
        <v>11.5</v>
      </c>
      <c r="EX39" s="50">
        <v>5.8</v>
      </c>
      <c r="FB39" s="50">
        <v>10</v>
      </c>
      <c r="FH39" s="50">
        <v>10</v>
      </c>
      <c r="FI39" s="53">
        <v>138.9</v>
      </c>
      <c r="GJ39" s="55"/>
      <c r="GK39" s="56"/>
      <c r="GL39" s="56"/>
      <c r="GM39" s="57"/>
      <c r="GN39" s="56"/>
      <c r="GO39" s="56"/>
      <c r="GP39" s="56"/>
      <c r="GQ39" s="56"/>
      <c r="GR39" s="56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I39" s="49"/>
    </row>
    <row r="40" spans="1:243" s="50" customFormat="1" ht="14.25">
      <c r="A40" s="41"/>
      <c r="B40" s="42"/>
      <c r="C40" s="43"/>
      <c r="D40" s="44"/>
      <c r="E40" s="45">
        <v>1</v>
      </c>
      <c r="F40" s="44"/>
      <c r="G40" s="28">
        <v>1</v>
      </c>
      <c r="H40" s="44"/>
      <c r="I40" s="3">
        <v>1</v>
      </c>
      <c r="J40" s="3">
        <v>17</v>
      </c>
      <c r="K40" s="44">
        <v>1</v>
      </c>
      <c r="L40" s="46" t="s">
        <v>238</v>
      </c>
      <c r="M40" s="46" t="s">
        <v>239</v>
      </c>
      <c r="N40" s="8">
        <v>1962</v>
      </c>
      <c r="O40" s="47">
        <f t="shared" si="0"/>
        <v>233.7</v>
      </c>
      <c r="P40" s="48">
        <f t="shared" si="1"/>
        <v>21</v>
      </c>
      <c r="Q40" s="49"/>
      <c r="AV40" s="50">
        <v>13.5</v>
      </c>
      <c r="DK40" s="50">
        <v>4.7</v>
      </c>
      <c r="DQ40" s="50">
        <v>5.2</v>
      </c>
      <c r="DW40" s="50">
        <v>6.9</v>
      </c>
      <c r="DZ40"/>
      <c r="EC40" s="50">
        <v>5.1</v>
      </c>
      <c r="EG40" s="50">
        <v>5.6</v>
      </c>
      <c r="EJ40" s="50">
        <v>6</v>
      </c>
      <c r="ER40" s="50">
        <v>7</v>
      </c>
      <c r="EW40" s="50">
        <v>3</v>
      </c>
      <c r="EZ40" s="50">
        <v>6.3</v>
      </c>
      <c r="FD40" s="50">
        <v>6.2</v>
      </c>
      <c r="FI40" s="53">
        <v>164.2</v>
      </c>
      <c r="GJ40" s="55"/>
      <c r="GK40" s="56"/>
      <c r="GL40" s="56"/>
      <c r="GM40" s="57"/>
      <c r="GN40" s="56"/>
      <c r="GO40" s="56"/>
      <c r="GP40" s="56"/>
      <c r="GQ40" s="56"/>
      <c r="GR40" s="56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I40" s="49"/>
    </row>
    <row r="41" spans="1:243" s="50" customFormat="1" ht="14.25">
      <c r="A41" s="41"/>
      <c r="B41" s="42"/>
      <c r="C41" s="43"/>
      <c r="D41" s="44"/>
      <c r="E41" s="45"/>
      <c r="F41" s="44"/>
      <c r="G41" s="28">
        <v>1</v>
      </c>
      <c r="H41" s="44"/>
      <c r="I41" s="3"/>
      <c r="J41" s="3">
        <v>25</v>
      </c>
      <c r="K41" s="44">
        <v>2</v>
      </c>
      <c r="L41" s="46" t="s">
        <v>240</v>
      </c>
      <c r="M41" s="46" t="s">
        <v>241</v>
      </c>
      <c r="N41" s="8">
        <v>1954</v>
      </c>
      <c r="O41" s="47">
        <f t="shared" si="0"/>
        <v>227.60000000000005</v>
      </c>
      <c r="P41" s="48">
        <f t="shared" si="1"/>
        <v>28</v>
      </c>
      <c r="Q41" s="49"/>
      <c r="AB41" s="50">
        <v>8.6</v>
      </c>
      <c r="AE41" s="50">
        <v>10</v>
      </c>
      <c r="AT41" s="50">
        <v>6.5</v>
      </c>
      <c r="AW41" s="52">
        <v>21.1</v>
      </c>
      <c r="BI41" s="50">
        <v>10</v>
      </c>
      <c r="BL41" s="50">
        <v>10</v>
      </c>
      <c r="BM41" s="50">
        <v>1.6</v>
      </c>
      <c r="BN41" s="50">
        <v>5</v>
      </c>
      <c r="BQ41" s="50">
        <v>14.5</v>
      </c>
      <c r="BV41" s="50">
        <v>6</v>
      </c>
      <c r="BX41" s="50">
        <v>2.5</v>
      </c>
      <c r="CE41" s="50">
        <v>1</v>
      </c>
      <c r="CH41" s="50">
        <v>5.8</v>
      </c>
      <c r="CJ41" s="50">
        <v>6.2</v>
      </c>
      <c r="CK41" s="50">
        <v>10</v>
      </c>
      <c r="CN41" s="50">
        <v>6.8</v>
      </c>
      <c r="CR41" s="50">
        <v>9</v>
      </c>
      <c r="CT41" s="50">
        <v>4.4</v>
      </c>
      <c r="CU41" s="50">
        <v>6.3</v>
      </c>
      <c r="CY41" s="50">
        <v>4.8</v>
      </c>
      <c r="DA41" s="50">
        <v>10.4</v>
      </c>
      <c r="DC41" s="50">
        <v>6</v>
      </c>
      <c r="DF41" s="50">
        <v>6.4</v>
      </c>
      <c r="DQ41" s="50">
        <v>5.2</v>
      </c>
      <c r="DW41" s="50">
        <v>6.9</v>
      </c>
      <c r="DZ41"/>
      <c r="EZ41" s="50">
        <v>6.3</v>
      </c>
      <c r="FG41" s="50">
        <v>12</v>
      </c>
      <c r="FI41" s="53">
        <v>24.3</v>
      </c>
      <c r="GJ41" s="55"/>
      <c r="GK41" s="56"/>
      <c r="GL41" s="56"/>
      <c r="GM41" s="57"/>
      <c r="GN41" s="56"/>
      <c r="GO41" s="56"/>
      <c r="GP41" s="56"/>
      <c r="GQ41" s="56"/>
      <c r="GR41" s="56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I41" s="49"/>
    </row>
    <row r="42" spans="1:243" s="50" customFormat="1" ht="14.25">
      <c r="A42" s="41"/>
      <c r="B42" s="42"/>
      <c r="C42" s="43"/>
      <c r="D42" s="44"/>
      <c r="E42" s="45"/>
      <c r="F42" s="44">
        <v>1</v>
      </c>
      <c r="G42" s="28"/>
      <c r="H42" s="44"/>
      <c r="I42" s="3">
        <v>1</v>
      </c>
      <c r="J42" s="3">
        <v>26</v>
      </c>
      <c r="K42" s="44">
        <v>1</v>
      </c>
      <c r="L42" s="46" t="s">
        <v>242</v>
      </c>
      <c r="M42" s="46" t="s">
        <v>228</v>
      </c>
      <c r="N42" s="8">
        <v>1990</v>
      </c>
      <c r="O42" s="47">
        <f t="shared" si="0"/>
        <v>226.2</v>
      </c>
      <c r="P42" s="48">
        <f t="shared" si="1"/>
        <v>29</v>
      </c>
      <c r="Q42" s="49"/>
      <c r="AD42" s="50">
        <v>10</v>
      </c>
      <c r="AG42" s="50">
        <v>10.4</v>
      </c>
      <c r="AJ42" s="50">
        <v>8.4</v>
      </c>
      <c r="AV42" s="50">
        <v>13.5</v>
      </c>
      <c r="BL42" s="50">
        <v>10</v>
      </c>
      <c r="BT42" s="50">
        <v>5.6</v>
      </c>
      <c r="BX42" s="50">
        <v>2.5</v>
      </c>
      <c r="CA42" s="50">
        <v>6</v>
      </c>
      <c r="CH42" s="50">
        <v>5.8</v>
      </c>
      <c r="CK42" s="50">
        <v>10</v>
      </c>
      <c r="CM42" s="50">
        <v>5</v>
      </c>
      <c r="CO42" s="50">
        <v>8.2</v>
      </c>
      <c r="DA42" s="50">
        <v>10.4</v>
      </c>
      <c r="DD42" s="50">
        <v>4.6</v>
      </c>
      <c r="DG42" s="50">
        <v>7.3</v>
      </c>
      <c r="DO42" s="50">
        <v>8.5</v>
      </c>
      <c r="DP42" s="50">
        <v>6</v>
      </c>
      <c r="DW42" s="50">
        <v>6.9</v>
      </c>
      <c r="DZ42"/>
      <c r="EE42" s="50">
        <v>5.4</v>
      </c>
      <c r="EF42" s="50">
        <v>9.1</v>
      </c>
      <c r="EJ42" s="50">
        <v>6</v>
      </c>
      <c r="EN42" s="50">
        <v>5.2</v>
      </c>
      <c r="FA42" s="50">
        <v>9</v>
      </c>
      <c r="FI42" s="53">
        <v>52.4</v>
      </c>
      <c r="GJ42" s="55"/>
      <c r="GK42" s="56"/>
      <c r="GL42" s="56"/>
      <c r="GM42" s="57"/>
      <c r="GN42" s="56"/>
      <c r="GO42" s="56"/>
      <c r="GP42" s="56"/>
      <c r="GQ42" s="56"/>
      <c r="GR42" s="56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I42" s="49"/>
    </row>
    <row r="43" spans="1:243" s="50" customFormat="1" ht="14.25">
      <c r="A43" s="41"/>
      <c r="B43" s="42"/>
      <c r="C43" s="43"/>
      <c r="D43" s="44"/>
      <c r="E43" s="45"/>
      <c r="F43" s="44"/>
      <c r="G43" s="28">
        <v>1</v>
      </c>
      <c r="H43" s="44"/>
      <c r="I43" s="3"/>
      <c r="J43" s="3">
        <v>19</v>
      </c>
      <c r="K43" s="44"/>
      <c r="L43" s="46" t="s">
        <v>243</v>
      </c>
      <c r="M43" s="46" t="s">
        <v>244</v>
      </c>
      <c r="N43" s="8">
        <v>1952</v>
      </c>
      <c r="O43" s="47">
        <f t="shared" si="0"/>
        <v>224.8</v>
      </c>
      <c r="P43" s="48">
        <f t="shared" si="1"/>
        <v>20</v>
      </c>
      <c r="Q43" s="49"/>
      <c r="AJ43" s="50">
        <v>8.4</v>
      </c>
      <c r="AN43" s="50">
        <v>11</v>
      </c>
      <c r="AW43" s="52">
        <v>21.1</v>
      </c>
      <c r="BC43" s="50">
        <v>12</v>
      </c>
      <c r="BF43" s="50">
        <v>11</v>
      </c>
      <c r="BR43" s="50">
        <v>12.3</v>
      </c>
      <c r="DA43" s="50">
        <v>10.4</v>
      </c>
      <c r="DL43" s="50">
        <v>6.5</v>
      </c>
      <c r="DS43" s="50">
        <v>10</v>
      </c>
      <c r="DT43" s="50" t="s">
        <v>176</v>
      </c>
      <c r="DW43" s="50">
        <v>6.9</v>
      </c>
      <c r="DZ43"/>
      <c r="EA43" s="50">
        <v>10.2</v>
      </c>
      <c r="EF43" s="50">
        <v>9.1</v>
      </c>
      <c r="EP43" s="50">
        <v>6</v>
      </c>
      <c r="FA43" s="50">
        <v>9</v>
      </c>
      <c r="FI43" s="53">
        <v>80.9</v>
      </c>
      <c r="GJ43" s="55"/>
      <c r="GK43" s="56"/>
      <c r="GL43" s="56"/>
      <c r="GM43" s="57"/>
      <c r="GN43" s="56"/>
      <c r="GO43" s="56"/>
      <c r="GP43" s="56"/>
      <c r="GQ43" s="56"/>
      <c r="GR43" s="56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I43" s="49"/>
    </row>
    <row r="44" spans="1:243" s="50" customFormat="1" ht="14.25">
      <c r="A44" s="41"/>
      <c r="B44" s="42"/>
      <c r="C44" s="43"/>
      <c r="D44" s="44"/>
      <c r="E44" s="45"/>
      <c r="F44" s="44"/>
      <c r="G44" s="28">
        <v>1</v>
      </c>
      <c r="H44" s="44"/>
      <c r="I44" s="3">
        <v>1</v>
      </c>
      <c r="J44" s="3">
        <v>21</v>
      </c>
      <c r="K44" s="44"/>
      <c r="L44" s="46" t="s">
        <v>245</v>
      </c>
      <c r="M44" s="46" t="s">
        <v>246</v>
      </c>
      <c r="N44" s="8">
        <v>1963</v>
      </c>
      <c r="O44" s="47">
        <f t="shared" si="0"/>
        <v>221.2</v>
      </c>
      <c r="P44" s="48">
        <f t="shared" si="1"/>
        <v>23</v>
      </c>
      <c r="Q44" s="49"/>
      <c r="AE44" s="50">
        <v>10</v>
      </c>
      <c r="AJ44" s="50">
        <v>8.4</v>
      </c>
      <c r="AN44" s="50">
        <v>11</v>
      </c>
      <c r="AT44" s="50">
        <v>4</v>
      </c>
      <c r="AW44" s="52">
        <v>21.1</v>
      </c>
      <c r="BA44" s="50">
        <v>8</v>
      </c>
      <c r="BI44" s="50">
        <v>10</v>
      </c>
      <c r="BP44" s="50">
        <v>7.7</v>
      </c>
      <c r="DG44" s="50">
        <v>7.3</v>
      </c>
      <c r="DQ44" s="50">
        <v>5.2</v>
      </c>
      <c r="DW44" s="50">
        <v>6.9</v>
      </c>
      <c r="DZ44"/>
      <c r="EJ44" s="50">
        <v>6</v>
      </c>
      <c r="EZ44" s="50">
        <v>6.3</v>
      </c>
      <c r="FG44" s="50">
        <v>12</v>
      </c>
      <c r="FI44" s="53">
        <v>97.3</v>
      </c>
      <c r="GJ44" s="55"/>
      <c r="GK44" s="56"/>
      <c r="GL44" s="56"/>
      <c r="GM44" s="57"/>
      <c r="GN44" s="56"/>
      <c r="GO44" s="56"/>
      <c r="GP44" s="56"/>
      <c r="GQ44" s="56"/>
      <c r="GR44" s="56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I44" s="49"/>
    </row>
    <row r="45" spans="1:243" s="50" customFormat="1" ht="14.25">
      <c r="A45" s="41" t="s">
        <v>176</v>
      </c>
      <c r="B45" s="42"/>
      <c r="C45" s="43"/>
      <c r="D45" s="44"/>
      <c r="E45" s="45"/>
      <c r="F45" s="44"/>
      <c r="G45" s="28">
        <v>2</v>
      </c>
      <c r="H45" s="44"/>
      <c r="I45" s="3"/>
      <c r="J45" s="3">
        <v>20</v>
      </c>
      <c r="K45" s="44">
        <v>1</v>
      </c>
      <c r="L45" s="46" t="s">
        <v>247</v>
      </c>
      <c r="M45" s="46" t="s">
        <v>248</v>
      </c>
      <c r="N45" s="8">
        <v>1972</v>
      </c>
      <c r="O45" s="47">
        <f t="shared" si="0"/>
        <v>217.99999999999997</v>
      </c>
      <c r="P45" s="48">
        <f t="shared" si="1"/>
        <v>23</v>
      </c>
      <c r="Q45" s="49"/>
      <c r="AS45" s="52">
        <v>21.1</v>
      </c>
      <c r="BK45" s="52">
        <v>21.1</v>
      </c>
      <c r="BX45" s="50">
        <v>2.5</v>
      </c>
      <c r="CH45" s="50">
        <v>5.8</v>
      </c>
      <c r="CK45" s="50">
        <v>10</v>
      </c>
      <c r="CW45" s="50">
        <v>6</v>
      </c>
      <c r="DL45" s="50">
        <v>6.5</v>
      </c>
      <c r="DQ45" s="50">
        <v>5.2</v>
      </c>
      <c r="DS45" s="50">
        <v>10</v>
      </c>
      <c r="DZ45"/>
      <c r="EA45" s="50">
        <v>10.2</v>
      </c>
      <c r="EE45" s="50">
        <v>5.4</v>
      </c>
      <c r="EF45" s="50">
        <v>9.1</v>
      </c>
      <c r="EG45" s="50">
        <v>5.6</v>
      </c>
      <c r="EJ45" s="50">
        <v>6</v>
      </c>
      <c r="EZ45" s="50">
        <v>6.3</v>
      </c>
      <c r="FA45" s="50">
        <v>9</v>
      </c>
      <c r="FH45" s="50">
        <v>10</v>
      </c>
      <c r="FI45" s="53">
        <v>68.2</v>
      </c>
      <c r="GJ45" s="55"/>
      <c r="GK45" s="56"/>
      <c r="GL45" s="56"/>
      <c r="GM45" s="57"/>
      <c r="GN45" s="56"/>
      <c r="GO45" s="56"/>
      <c r="GP45" s="56"/>
      <c r="GQ45" s="56"/>
      <c r="GR45" s="56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I45" s="49"/>
    </row>
    <row r="46" spans="1:243" s="50" customFormat="1" ht="14.25">
      <c r="A46" s="41"/>
      <c r="B46" s="42"/>
      <c r="C46" s="43"/>
      <c r="D46" s="44">
        <v>1</v>
      </c>
      <c r="E46" s="45"/>
      <c r="F46" s="44"/>
      <c r="G46" s="28">
        <v>1</v>
      </c>
      <c r="H46" s="44"/>
      <c r="I46" s="3">
        <v>1</v>
      </c>
      <c r="J46" s="3">
        <v>18</v>
      </c>
      <c r="K46" s="44"/>
      <c r="L46" s="46" t="s">
        <v>249</v>
      </c>
      <c r="M46" s="46" t="s">
        <v>250</v>
      </c>
      <c r="N46" s="8">
        <v>1960</v>
      </c>
      <c r="O46" s="47">
        <f t="shared" si="0"/>
        <v>212</v>
      </c>
      <c r="P46" s="48">
        <f t="shared" si="1"/>
        <v>21</v>
      </c>
      <c r="Q46" s="49"/>
      <c r="CW46" s="50">
        <v>6</v>
      </c>
      <c r="DF46" s="50">
        <v>6.4</v>
      </c>
      <c r="DQ46" s="50">
        <v>5.2</v>
      </c>
      <c r="DZ46"/>
      <c r="EA46" s="50">
        <v>10.2</v>
      </c>
      <c r="EG46" s="50">
        <v>5.6</v>
      </c>
      <c r="EZ46" s="50">
        <v>6.3</v>
      </c>
      <c r="FF46" s="50">
        <v>15.5</v>
      </c>
      <c r="FI46" s="53">
        <v>156.8</v>
      </c>
      <c r="GJ46" s="55"/>
      <c r="GK46" s="56"/>
      <c r="GL46" s="56"/>
      <c r="GM46" s="57"/>
      <c r="GN46" s="56"/>
      <c r="GO46" s="56"/>
      <c r="GP46" s="56"/>
      <c r="GQ46" s="56"/>
      <c r="GR46" s="56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I46" s="49"/>
    </row>
    <row r="47" spans="1:243" s="50" customFormat="1" ht="14.25">
      <c r="A47" s="41"/>
      <c r="B47" s="42"/>
      <c r="C47" s="43"/>
      <c r="D47" s="44"/>
      <c r="E47" s="45">
        <v>1</v>
      </c>
      <c r="F47" s="44"/>
      <c r="G47" s="28">
        <v>1</v>
      </c>
      <c r="H47" s="44"/>
      <c r="I47" s="3">
        <v>1</v>
      </c>
      <c r="J47" s="3">
        <v>15</v>
      </c>
      <c r="K47" s="44"/>
      <c r="L47" s="46" t="s">
        <v>251</v>
      </c>
      <c r="M47" s="46" t="s">
        <v>194</v>
      </c>
      <c r="N47" s="8">
        <v>1973</v>
      </c>
      <c r="O47" s="47">
        <f t="shared" si="0"/>
        <v>210.2</v>
      </c>
      <c r="P47" s="48">
        <f t="shared" si="1"/>
        <v>18</v>
      </c>
      <c r="Q47" s="49"/>
      <c r="AN47" s="50">
        <v>11</v>
      </c>
      <c r="AV47" s="50">
        <v>13.5</v>
      </c>
      <c r="CA47" s="50">
        <v>6</v>
      </c>
      <c r="CH47" s="50">
        <v>5.8</v>
      </c>
      <c r="CK47" s="50">
        <v>10</v>
      </c>
      <c r="CP47" s="50">
        <v>9.8</v>
      </c>
      <c r="DL47" s="50">
        <v>6.5</v>
      </c>
      <c r="DQ47" s="50">
        <v>5.2</v>
      </c>
      <c r="DW47" s="50">
        <v>6.9</v>
      </c>
      <c r="DZ47"/>
      <c r="EA47" s="50">
        <v>10.2</v>
      </c>
      <c r="EF47" s="50">
        <v>9.1</v>
      </c>
      <c r="EJ47" s="50">
        <v>6</v>
      </c>
      <c r="EP47" s="50">
        <v>6</v>
      </c>
      <c r="EZ47" s="50">
        <v>6.3</v>
      </c>
      <c r="FA47" s="50">
        <v>9</v>
      </c>
      <c r="FI47" s="53">
        <v>88.9</v>
      </c>
      <c r="GJ47" s="55"/>
      <c r="GK47" s="56"/>
      <c r="GL47" s="56"/>
      <c r="GM47" s="57"/>
      <c r="GN47" s="56"/>
      <c r="GO47" s="56"/>
      <c r="GP47" s="56"/>
      <c r="GQ47" s="56"/>
      <c r="GR47" s="56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I47" s="49"/>
    </row>
    <row r="48" spans="1:243" s="50" customFormat="1" ht="14.25">
      <c r="A48" s="41"/>
      <c r="B48" s="42"/>
      <c r="C48" s="43"/>
      <c r="D48" s="44"/>
      <c r="E48" s="45"/>
      <c r="F48" s="44"/>
      <c r="G48" s="28"/>
      <c r="H48" s="44"/>
      <c r="I48" s="3"/>
      <c r="J48" s="3">
        <v>23</v>
      </c>
      <c r="K48" s="44"/>
      <c r="L48" s="46" t="s">
        <v>252</v>
      </c>
      <c r="M48" s="46" t="s">
        <v>253</v>
      </c>
      <c r="N48" s="8">
        <v>1963</v>
      </c>
      <c r="O48" s="47">
        <f t="shared" si="0"/>
        <v>205.09999999999997</v>
      </c>
      <c r="P48" s="48">
        <f t="shared" si="1"/>
        <v>23</v>
      </c>
      <c r="Q48" s="49"/>
      <c r="BC48" s="50">
        <v>12</v>
      </c>
      <c r="CK48" s="50">
        <v>10</v>
      </c>
      <c r="CP48" s="50">
        <v>9.8</v>
      </c>
      <c r="CR48" s="50">
        <v>9</v>
      </c>
      <c r="CW48" s="50">
        <v>6</v>
      </c>
      <c r="DA48" s="50">
        <v>10.4</v>
      </c>
      <c r="DL48" s="50">
        <v>6.5</v>
      </c>
      <c r="DO48" s="50">
        <v>8.5</v>
      </c>
      <c r="DS48" s="50">
        <v>10</v>
      </c>
      <c r="DT48" s="50" t="s">
        <v>176</v>
      </c>
      <c r="DX48" s="50">
        <v>7</v>
      </c>
      <c r="DZ48"/>
      <c r="EA48" s="50">
        <v>10.2</v>
      </c>
      <c r="EB48" s="50">
        <v>6</v>
      </c>
      <c r="EF48" s="50">
        <v>9.1</v>
      </c>
      <c r="EL48" s="50">
        <v>10.1</v>
      </c>
      <c r="EP48" s="50">
        <v>6</v>
      </c>
      <c r="EZ48" s="50">
        <v>6.3</v>
      </c>
      <c r="FF48" s="50">
        <v>15.5</v>
      </c>
      <c r="FI48" s="53">
        <v>52.7</v>
      </c>
      <c r="GJ48" s="55"/>
      <c r="GK48" s="56"/>
      <c r="GL48" s="56"/>
      <c r="GM48" s="57"/>
      <c r="GN48" s="56"/>
      <c r="GO48" s="56"/>
      <c r="GP48" s="56"/>
      <c r="GQ48" s="56"/>
      <c r="GR48" s="56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I48" s="49"/>
    </row>
    <row r="49" spans="1:243" s="50" customFormat="1" ht="14.25">
      <c r="A49" s="41" t="s">
        <v>176</v>
      </c>
      <c r="B49" s="42"/>
      <c r="C49" s="43"/>
      <c r="D49" s="44"/>
      <c r="E49" s="45">
        <v>2</v>
      </c>
      <c r="F49" s="44"/>
      <c r="G49" s="28"/>
      <c r="H49" s="44"/>
      <c r="I49" s="3"/>
      <c r="J49" s="3">
        <v>11</v>
      </c>
      <c r="K49" s="44">
        <v>1</v>
      </c>
      <c r="L49" s="46" t="s">
        <v>254</v>
      </c>
      <c r="M49" s="46" t="s">
        <v>255</v>
      </c>
      <c r="N49" s="8">
        <v>1976</v>
      </c>
      <c r="O49" s="47">
        <f t="shared" si="0"/>
        <v>194.6</v>
      </c>
      <c r="P49" s="48">
        <f t="shared" si="1"/>
        <v>14</v>
      </c>
      <c r="Q49" s="49"/>
      <c r="AE49" s="50">
        <v>10</v>
      </c>
      <c r="BB49" s="51">
        <v>42.2</v>
      </c>
      <c r="BX49" s="50">
        <v>2.5</v>
      </c>
      <c r="CH49" s="50">
        <v>5.8</v>
      </c>
      <c r="CK49" s="50">
        <v>10</v>
      </c>
      <c r="CU49" s="50">
        <v>6.3</v>
      </c>
      <c r="DZ49"/>
      <c r="EA49" s="50">
        <v>10.2</v>
      </c>
      <c r="EF49" s="50">
        <v>9.1</v>
      </c>
      <c r="EZ49" s="50">
        <v>6.3</v>
      </c>
      <c r="FG49" s="50">
        <v>12</v>
      </c>
      <c r="FI49" s="53">
        <v>80.2</v>
      </c>
      <c r="GJ49" s="55"/>
      <c r="GK49" s="56"/>
      <c r="GL49" s="56"/>
      <c r="GM49" s="57"/>
      <c r="GN49" s="56"/>
      <c r="GO49" s="56"/>
      <c r="GP49" s="56"/>
      <c r="GQ49" s="56"/>
      <c r="GR49" s="56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I49" s="49"/>
    </row>
    <row r="50" spans="1:243" s="50" customFormat="1" ht="14.25">
      <c r="A50" s="41"/>
      <c r="B50" s="42"/>
      <c r="C50" s="43"/>
      <c r="D50" s="44"/>
      <c r="E50" s="45">
        <v>2</v>
      </c>
      <c r="F50" s="44"/>
      <c r="G50" s="28">
        <v>2</v>
      </c>
      <c r="H50" s="44"/>
      <c r="I50" s="3">
        <v>1</v>
      </c>
      <c r="J50" s="3">
        <v>3</v>
      </c>
      <c r="K50" s="44">
        <v>1</v>
      </c>
      <c r="L50" s="46" t="s">
        <v>256</v>
      </c>
      <c r="M50" s="46" t="s">
        <v>257</v>
      </c>
      <c r="N50" s="8">
        <v>1964</v>
      </c>
      <c r="O50" s="47">
        <f t="shared" si="0"/>
        <v>191.3</v>
      </c>
      <c r="P50" s="48">
        <f t="shared" si="1"/>
        <v>9</v>
      </c>
      <c r="Q50" s="49"/>
      <c r="Y50" s="51">
        <v>42.2</v>
      </c>
      <c r="BC50" s="50">
        <v>12</v>
      </c>
      <c r="BX50" s="50">
        <v>2.5</v>
      </c>
      <c r="DZ50"/>
      <c r="FB50" s="50">
        <v>30</v>
      </c>
      <c r="FH50" s="52">
        <v>21</v>
      </c>
      <c r="FI50" s="53">
        <v>83.6</v>
      </c>
      <c r="GJ50" s="55"/>
      <c r="GK50" s="56"/>
      <c r="GL50" s="56"/>
      <c r="GM50" s="57"/>
      <c r="GN50" s="56"/>
      <c r="GO50" s="56"/>
      <c r="GP50" s="56"/>
      <c r="GQ50" s="56"/>
      <c r="GR50" s="56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I50" s="49"/>
    </row>
    <row r="51" spans="1:243" s="50" customFormat="1" ht="14.25">
      <c r="A51" s="41"/>
      <c r="B51" s="42"/>
      <c r="C51" s="43"/>
      <c r="D51" s="44"/>
      <c r="E51" s="45"/>
      <c r="F51" s="44"/>
      <c r="G51" s="28"/>
      <c r="H51" s="44"/>
      <c r="I51" s="3">
        <v>5</v>
      </c>
      <c r="J51" s="3">
        <v>20</v>
      </c>
      <c r="K51" s="44">
        <v>5</v>
      </c>
      <c r="L51" s="46" t="s">
        <v>258</v>
      </c>
      <c r="M51" s="46" t="s">
        <v>192</v>
      </c>
      <c r="N51" s="8">
        <v>1957</v>
      </c>
      <c r="O51" s="47">
        <f t="shared" si="0"/>
        <v>191.1</v>
      </c>
      <c r="P51" s="48">
        <f t="shared" si="1"/>
        <v>30</v>
      </c>
      <c r="Q51" s="49"/>
      <c r="AE51" s="50">
        <v>10</v>
      </c>
      <c r="AT51" s="50">
        <v>6.5</v>
      </c>
      <c r="BI51" s="50">
        <v>10</v>
      </c>
      <c r="BM51" s="50">
        <v>1.6</v>
      </c>
      <c r="BP51" s="50">
        <v>6.2</v>
      </c>
      <c r="BX51" s="50">
        <v>2.5</v>
      </c>
      <c r="CA51" s="50">
        <v>6</v>
      </c>
      <c r="CE51" s="50">
        <v>1</v>
      </c>
      <c r="CH51" s="50">
        <v>5.8</v>
      </c>
      <c r="CP51" s="50">
        <v>9.8</v>
      </c>
      <c r="CW51" s="50">
        <v>6</v>
      </c>
      <c r="CZ51" s="50">
        <v>4</v>
      </c>
      <c r="DD51" s="50">
        <v>4.6</v>
      </c>
      <c r="DL51" s="50">
        <v>6.5</v>
      </c>
      <c r="DQ51" s="50">
        <v>5.2</v>
      </c>
      <c r="DZ51"/>
      <c r="EJ51" s="50">
        <v>6</v>
      </c>
      <c r="EZ51" s="50">
        <v>6.3</v>
      </c>
      <c r="FG51" s="50">
        <v>12</v>
      </c>
      <c r="FI51" s="53">
        <v>81.1</v>
      </c>
      <c r="GJ51" s="55"/>
      <c r="GK51" s="56"/>
      <c r="GL51" s="56"/>
      <c r="GM51" s="57"/>
      <c r="GN51" s="56"/>
      <c r="GO51" s="56"/>
      <c r="GP51" s="56"/>
      <c r="GQ51" s="56"/>
      <c r="GR51" s="56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I51" s="49"/>
    </row>
    <row r="52" spans="1:243" s="50" customFormat="1" ht="14.25">
      <c r="A52" s="41"/>
      <c r="B52" s="42"/>
      <c r="C52" s="43"/>
      <c r="D52" s="44"/>
      <c r="E52" s="45"/>
      <c r="F52" s="44"/>
      <c r="G52" s="28">
        <v>5</v>
      </c>
      <c r="H52" s="44"/>
      <c r="I52" s="3">
        <v>2</v>
      </c>
      <c r="J52" s="3">
        <v>5</v>
      </c>
      <c r="K52" s="44">
        <v>2</v>
      </c>
      <c r="L52" s="46" t="s">
        <v>259</v>
      </c>
      <c r="M52" s="46" t="s">
        <v>260</v>
      </c>
      <c r="N52" s="8">
        <v>1972</v>
      </c>
      <c r="O52" s="47">
        <f t="shared" si="0"/>
        <v>185.6</v>
      </c>
      <c r="P52" s="48">
        <f t="shared" si="1"/>
        <v>14</v>
      </c>
      <c r="Q52" s="49"/>
      <c r="Y52" s="52">
        <v>21.1</v>
      </c>
      <c r="AF52" s="52">
        <v>21.1</v>
      </c>
      <c r="AW52" s="52">
        <v>21.1</v>
      </c>
      <c r="BF52" s="50">
        <v>25</v>
      </c>
      <c r="BM52" s="50">
        <v>10</v>
      </c>
      <c r="BS52" s="50">
        <v>21.1</v>
      </c>
      <c r="BT52" s="50">
        <v>5.6</v>
      </c>
      <c r="BX52" s="50">
        <v>2.5</v>
      </c>
      <c r="CG52" s="50">
        <v>8.7</v>
      </c>
      <c r="CH52" s="50">
        <v>5.8</v>
      </c>
      <c r="DH52" s="50">
        <v>10.5</v>
      </c>
      <c r="DZ52"/>
      <c r="FI52" s="53">
        <v>33.1</v>
      </c>
      <c r="GJ52" s="55"/>
      <c r="GK52" s="56"/>
      <c r="GL52" s="56"/>
      <c r="GM52" s="57"/>
      <c r="GN52" s="56"/>
      <c r="GO52" s="56"/>
      <c r="GP52" s="56"/>
      <c r="GQ52" s="56"/>
      <c r="GR52" s="56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I52" s="49"/>
    </row>
    <row r="53" spans="1:243" s="50" customFormat="1" ht="14.25">
      <c r="A53" s="41"/>
      <c r="B53" s="42"/>
      <c r="C53" s="43"/>
      <c r="D53" s="44"/>
      <c r="E53" s="45">
        <v>1</v>
      </c>
      <c r="F53" s="44"/>
      <c r="G53" s="28">
        <v>6</v>
      </c>
      <c r="H53" s="44"/>
      <c r="I53" s="3"/>
      <c r="J53" s="3">
        <v>1</v>
      </c>
      <c r="K53" s="44"/>
      <c r="L53" s="46" t="s">
        <v>261</v>
      </c>
      <c r="M53" s="46" t="s">
        <v>262</v>
      </c>
      <c r="N53" s="8">
        <v>1962</v>
      </c>
      <c r="O53" s="47">
        <f t="shared" si="0"/>
        <v>183.1</v>
      </c>
      <c r="P53" s="48">
        <f t="shared" si="1"/>
        <v>8</v>
      </c>
      <c r="Q53" s="49"/>
      <c r="U53" s="52">
        <v>21.1</v>
      </c>
      <c r="AF53" s="52">
        <v>21.1</v>
      </c>
      <c r="AW53" s="52">
        <v>21.1</v>
      </c>
      <c r="DZ53"/>
      <c r="FI53" s="53">
        <v>119.8</v>
      </c>
      <c r="GJ53" s="55"/>
      <c r="GK53" s="56"/>
      <c r="GL53" s="56"/>
      <c r="GM53" s="57"/>
      <c r="GN53" s="56"/>
      <c r="GO53" s="56"/>
      <c r="GP53" s="56"/>
      <c r="GQ53" s="56"/>
      <c r="GR53" s="56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I53" s="49"/>
    </row>
    <row r="54" spans="1:243" s="50" customFormat="1" ht="14.25">
      <c r="A54" s="41"/>
      <c r="B54" s="42"/>
      <c r="C54" s="43"/>
      <c r="D54" s="44"/>
      <c r="E54" s="45">
        <v>1</v>
      </c>
      <c r="F54" s="44"/>
      <c r="G54" s="28">
        <v>3</v>
      </c>
      <c r="H54" s="44"/>
      <c r="I54" s="3"/>
      <c r="J54" s="3">
        <v>9</v>
      </c>
      <c r="K54" s="44"/>
      <c r="L54" s="46" t="s">
        <v>263</v>
      </c>
      <c r="M54" s="46" t="s">
        <v>175</v>
      </c>
      <c r="N54" s="8">
        <v>1970</v>
      </c>
      <c r="O54" s="47">
        <f t="shared" si="0"/>
        <v>182.6</v>
      </c>
      <c r="P54" s="48">
        <f t="shared" si="1"/>
        <v>13</v>
      </c>
      <c r="Q54" s="49"/>
      <c r="AF54" s="52">
        <v>21.1</v>
      </c>
      <c r="AJ54" s="50">
        <v>8.4</v>
      </c>
      <c r="AN54" s="50">
        <v>11</v>
      </c>
      <c r="AO54" s="50">
        <v>14.5</v>
      </c>
      <c r="AW54" s="52">
        <v>21.1</v>
      </c>
      <c r="BA54" s="50">
        <v>8</v>
      </c>
      <c r="CT54" s="50">
        <v>4.4</v>
      </c>
      <c r="CU54" s="50">
        <v>6.3</v>
      </c>
      <c r="DD54" s="50">
        <v>4.6</v>
      </c>
      <c r="DW54" s="50">
        <v>6.9</v>
      </c>
      <c r="DZ54"/>
      <c r="EJ54" s="50">
        <v>6</v>
      </c>
      <c r="ER54" s="50">
        <v>7</v>
      </c>
      <c r="FI54" s="53">
        <v>63.3</v>
      </c>
      <c r="GJ54" s="55"/>
      <c r="GK54" s="56"/>
      <c r="GL54" s="56"/>
      <c r="GM54" s="57"/>
      <c r="GN54" s="56"/>
      <c r="GO54" s="56"/>
      <c r="GP54" s="56"/>
      <c r="GQ54" s="56"/>
      <c r="GR54" s="56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I54" s="49"/>
    </row>
    <row r="55" spans="1:243" s="50" customFormat="1" ht="14.25">
      <c r="A55" s="41"/>
      <c r="B55" s="42"/>
      <c r="C55" s="43"/>
      <c r="D55" s="44"/>
      <c r="E55" s="45"/>
      <c r="F55" s="44"/>
      <c r="G55" s="28"/>
      <c r="H55" s="44"/>
      <c r="I55" s="3"/>
      <c r="J55" s="3">
        <v>19</v>
      </c>
      <c r="K55" s="44">
        <v>1</v>
      </c>
      <c r="L55" s="46" t="s">
        <v>264</v>
      </c>
      <c r="M55" s="46" t="s">
        <v>265</v>
      </c>
      <c r="N55" s="8">
        <v>1976</v>
      </c>
      <c r="O55" s="47">
        <f t="shared" si="0"/>
        <v>181.5</v>
      </c>
      <c r="P55" s="48">
        <f t="shared" si="1"/>
        <v>20</v>
      </c>
      <c r="Q55" s="49"/>
      <c r="AT55" s="50">
        <v>4</v>
      </c>
      <c r="AU55" s="50">
        <v>10</v>
      </c>
      <c r="BA55" s="50">
        <v>8</v>
      </c>
      <c r="BI55" s="50">
        <v>10</v>
      </c>
      <c r="BQ55" s="50">
        <v>14.5</v>
      </c>
      <c r="BX55" s="50">
        <v>2.5</v>
      </c>
      <c r="CG55" s="50">
        <v>8.7</v>
      </c>
      <c r="CI55" s="50">
        <v>6.2</v>
      </c>
      <c r="CK55" s="50">
        <v>10</v>
      </c>
      <c r="CP55" s="50">
        <v>9.8</v>
      </c>
      <c r="CW55" s="50">
        <v>6</v>
      </c>
      <c r="DH55" s="50">
        <v>5</v>
      </c>
      <c r="DK55" s="50">
        <v>4.7</v>
      </c>
      <c r="DQ55" s="50">
        <v>5.2</v>
      </c>
      <c r="DU55" s="50">
        <v>9</v>
      </c>
      <c r="DZ55"/>
      <c r="FG55" s="50">
        <v>12</v>
      </c>
      <c r="FI55" s="53">
        <v>55.9</v>
      </c>
      <c r="GJ55" s="55"/>
      <c r="GK55" s="56"/>
      <c r="GL55" s="56"/>
      <c r="GM55" s="57"/>
      <c r="GN55" s="56"/>
      <c r="GO55" s="56"/>
      <c r="GP55" s="56"/>
      <c r="GQ55" s="56"/>
      <c r="GR55" s="56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I55" s="49"/>
    </row>
    <row r="56" spans="1:243" s="50" customFormat="1" ht="14.25">
      <c r="A56" s="41"/>
      <c r="B56" s="42"/>
      <c r="C56" s="43"/>
      <c r="D56" s="44"/>
      <c r="E56" s="45"/>
      <c r="F56" s="44"/>
      <c r="G56" s="28">
        <v>2</v>
      </c>
      <c r="H56" s="44"/>
      <c r="I56" s="3"/>
      <c r="J56" s="3">
        <v>12</v>
      </c>
      <c r="K56" s="44"/>
      <c r="L56" s="46" t="s">
        <v>266</v>
      </c>
      <c r="M56" s="46" t="s">
        <v>241</v>
      </c>
      <c r="N56" s="8">
        <v>1984</v>
      </c>
      <c r="O56" s="47">
        <f t="shared" si="0"/>
        <v>179.20000000000002</v>
      </c>
      <c r="P56" s="48">
        <f t="shared" si="1"/>
        <v>14</v>
      </c>
      <c r="Q56" s="49"/>
      <c r="CH56" s="50">
        <v>5.8</v>
      </c>
      <c r="DZ56"/>
      <c r="EZ56" s="50">
        <v>6.3</v>
      </c>
      <c r="FH56" s="50">
        <v>10</v>
      </c>
      <c r="FI56" s="53">
        <v>157.1</v>
      </c>
      <c r="GJ56" s="55"/>
      <c r="GK56" s="56"/>
      <c r="GL56" s="56"/>
      <c r="GM56" s="57"/>
      <c r="GN56" s="56"/>
      <c r="GO56" s="56"/>
      <c r="GP56" s="56"/>
      <c r="GQ56" s="56"/>
      <c r="GR56" s="56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I56" s="49"/>
    </row>
    <row r="57" spans="1:243" s="50" customFormat="1" ht="14.25">
      <c r="A57" s="41"/>
      <c r="B57" s="42"/>
      <c r="C57" s="43"/>
      <c r="D57" s="44"/>
      <c r="E57" s="45">
        <v>1</v>
      </c>
      <c r="F57" s="44">
        <v>1</v>
      </c>
      <c r="G57" s="28">
        <v>1</v>
      </c>
      <c r="H57" s="44"/>
      <c r="I57" s="3"/>
      <c r="J57" s="3">
        <v>13</v>
      </c>
      <c r="K57" s="44"/>
      <c r="L57" s="46" t="s">
        <v>267</v>
      </c>
      <c r="M57" s="46" t="s">
        <v>214</v>
      </c>
      <c r="N57" s="8">
        <v>1977</v>
      </c>
      <c r="O57" s="47">
        <f t="shared" si="0"/>
        <v>178.7</v>
      </c>
      <c r="P57" s="48">
        <f t="shared" si="1"/>
        <v>16</v>
      </c>
      <c r="Q57" s="49"/>
      <c r="AW57" s="52">
        <v>21.1</v>
      </c>
      <c r="AZ57" s="50">
        <v>9.6</v>
      </c>
      <c r="CF57" s="50">
        <v>6.5</v>
      </c>
      <c r="CK57" s="50">
        <v>10</v>
      </c>
      <c r="DN57" s="50">
        <v>5</v>
      </c>
      <c r="DW57" s="50">
        <v>6.9</v>
      </c>
      <c r="DZ57"/>
      <c r="EF57" s="50">
        <v>9.1</v>
      </c>
      <c r="EJ57" s="50">
        <v>6</v>
      </c>
      <c r="EN57" s="50">
        <v>5.2</v>
      </c>
      <c r="EV57" s="50">
        <v>5.7</v>
      </c>
      <c r="FB57" s="50">
        <v>30</v>
      </c>
      <c r="FH57" s="50">
        <v>10</v>
      </c>
      <c r="FI57" s="53">
        <v>53.6</v>
      </c>
      <c r="GJ57" s="55"/>
      <c r="GK57" s="56"/>
      <c r="GL57" s="56"/>
      <c r="GM57" s="57"/>
      <c r="GN57" s="56"/>
      <c r="GO57" s="56"/>
      <c r="GP57" s="56"/>
      <c r="GQ57" s="56"/>
      <c r="GR57" s="56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I57" s="49"/>
    </row>
    <row r="58" spans="1:243" s="50" customFormat="1" ht="14.25">
      <c r="A58" s="41" t="s">
        <v>176</v>
      </c>
      <c r="B58" s="42"/>
      <c r="C58" s="43"/>
      <c r="D58" s="44"/>
      <c r="E58" s="45">
        <v>1</v>
      </c>
      <c r="F58" s="44"/>
      <c r="G58" s="28">
        <v>2</v>
      </c>
      <c r="H58" s="44"/>
      <c r="I58" s="3"/>
      <c r="J58" s="3">
        <v>9</v>
      </c>
      <c r="K58" s="44">
        <v>1</v>
      </c>
      <c r="L58" s="46" t="s">
        <v>268</v>
      </c>
      <c r="M58" s="46" t="s">
        <v>269</v>
      </c>
      <c r="N58" s="8">
        <v>1963</v>
      </c>
      <c r="O58" s="47">
        <f t="shared" si="0"/>
        <v>172.99999999999997</v>
      </c>
      <c r="P58" s="48">
        <f t="shared" si="1"/>
        <v>13</v>
      </c>
      <c r="Q58" s="49"/>
      <c r="AF58" s="52">
        <v>21.1</v>
      </c>
      <c r="AJ58" s="50">
        <v>8.4</v>
      </c>
      <c r="AN58" s="50">
        <v>11</v>
      </c>
      <c r="AT58" s="50">
        <v>6.5</v>
      </c>
      <c r="AW58" s="52">
        <v>21.1</v>
      </c>
      <c r="BC58" s="50">
        <v>12</v>
      </c>
      <c r="BX58" s="50">
        <v>2.5</v>
      </c>
      <c r="CK58" s="50">
        <v>10</v>
      </c>
      <c r="DZ58"/>
      <c r="EA58" s="50">
        <v>10.2</v>
      </c>
      <c r="EG58" s="50">
        <v>5.6</v>
      </c>
      <c r="EJ58" s="50">
        <v>6</v>
      </c>
      <c r="EL58" s="50">
        <v>10.1</v>
      </c>
      <c r="EZ58" s="50">
        <v>6.3</v>
      </c>
      <c r="FI58" s="53">
        <v>42.2</v>
      </c>
      <c r="GJ58" s="55"/>
      <c r="GK58" s="56"/>
      <c r="GL58" s="56"/>
      <c r="GM58" s="57"/>
      <c r="GN58" s="56"/>
      <c r="GO58" s="56"/>
      <c r="GP58" s="56"/>
      <c r="GQ58" s="56"/>
      <c r="GR58" s="56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I58" s="49"/>
    </row>
    <row r="59" spans="1:243" s="50" customFormat="1" ht="14.25">
      <c r="A59" s="41"/>
      <c r="B59" s="42"/>
      <c r="C59" s="43"/>
      <c r="D59" s="44"/>
      <c r="E59" s="45"/>
      <c r="F59" s="44"/>
      <c r="G59" s="28"/>
      <c r="H59" s="44"/>
      <c r="I59" s="3">
        <v>2</v>
      </c>
      <c r="J59" s="3">
        <v>15</v>
      </c>
      <c r="K59" s="44">
        <v>1</v>
      </c>
      <c r="L59" s="46" t="s">
        <v>270</v>
      </c>
      <c r="M59" s="46" t="s">
        <v>271</v>
      </c>
      <c r="N59" s="8">
        <v>1945</v>
      </c>
      <c r="O59" s="47">
        <f t="shared" si="0"/>
        <v>171.4</v>
      </c>
      <c r="P59" s="48">
        <f t="shared" si="1"/>
        <v>18</v>
      </c>
      <c r="Q59" s="49"/>
      <c r="AE59" s="50">
        <v>10</v>
      </c>
      <c r="AJ59" s="50">
        <v>8.4</v>
      </c>
      <c r="AN59" s="50">
        <v>11</v>
      </c>
      <c r="AT59" s="50">
        <v>6.5</v>
      </c>
      <c r="AV59" s="50">
        <v>13.5</v>
      </c>
      <c r="BA59" s="50">
        <v>8</v>
      </c>
      <c r="BF59" s="50">
        <v>11</v>
      </c>
      <c r="BI59" s="50">
        <v>10</v>
      </c>
      <c r="BM59" s="50">
        <v>10</v>
      </c>
      <c r="BW59" s="50">
        <v>5</v>
      </c>
      <c r="CA59" s="50">
        <v>6</v>
      </c>
      <c r="CH59" s="50">
        <v>5.8</v>
      </c>
      <c r="CK59" s="50">
        <v>10</v>
      </c>
      <c r="CW59" s="50">
        <v>6</v>
      </c>
      <c r="DQ59" s="50">
        <v>5.2</v>
      </c>
      <c r="DZ59"/>
      <c r="FI59" s="53">
        <v>45</v>
      </c>
      <c r="GJ59" s="55"/>
      <c r="GK59" s="56"/>
      <c r="GL59" s="56"/>
      <c r="GM59" s="57"/>
      <c r="GN59" s="56"/>
      <c r="GO59" s="56"/>
      <c r="GP59" s="56"/>
      <c r="GQ59" s="56"/>
      <c r="GR59" s="56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I59" s="49"/>
    </row>
    <row r="60" spans="1:243" s="50" customFormat="1" ht="14.25">
      <c r="A60" s="41"/>
      <c r="B60" s="42"/>
      <c r="C60" s="43"/>
      <c r="D60" s="44"/>
      <c r="E60" s="45"/>
      <c r="F60" s="44"/>
      <c r="G60" s="28">
        <v>1</v>
      </c>
      <c r="H60" s="44"/>
      <c r="I60" s="3">
        <v>1</v>
      </c>
      <c r="J60" s="3">
        <v>18</v>
      </c>
      <c r="K60" s="44"/>
      <c r="L60" s="46" t="s">
        <v>179</v>
      </c>
      <c r="M60" s="46" t="s">
        <v>272</v>
      </c>
      <c r="N60" s="8">
        <v>1945</v>
      </c>
      <c r="O60" s="47">
        <f t="shared" si="0"/>
        <v>171.3</v>
      </c>
      <c r="P60" s="48">
        <f t="shared" si="1"/>
        <v>20</v>
      </c>
      <c r="Q60" s="49"/>
      <c r="AE60" s="50">
        <v>10</v>
      </c>
      <c r="CW60" s="50">
        <v>6</v>
      </c>
      <c r="DA60" s="50">
        <v>10.4</v>
      </c>
      <c r="DO60" s="50">
        <v>8.5</v>
      </c>
      <c r="DQ60" s="50">
        <v>5.2</v>
      </c>
      <c r="DW60" s="50">
        <v>6.9</v>
      </c>
      <c r="DZ60"/>
      <c r="EF60" s="50">
        <v>9.1</v>
      </c>
      <c r="EJ60" s="50">
        <v>6</v>
      </c>
      <c r="EZ60" s="50">
        <v>6.3</v>
      </c>
      <c r="FA60" s="50">
        <v>9</v>
      </c>
      <c r="FI60" s="53">
        <v>93.9</v>
      </c>
      <c r="GJ60" s="55"/>
      <c r="GK60" s="56"/>
      <c r="GL60" s="56"/>
      <c r="GM60" s="57"/>
      <c r="GN60" s="56"/>
      <c r="GO60" s="56"/>
      <c r="GP60" s="56"/>
      <c r="GQ60" s="56"/>
      <c r="GR60" s="56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I60" s="49"/>
    </row>
    <row r="61" spans="1:243" s="50" customFormat="1" ht="14.25">
      <c r="A61" s="41" t="s">
        <v>176</v>
      </c>
      <c r="B61" s="42"/>
      <c r="C61" s="43"/>
      <c r="D61" s="44"/>
      <c r="E61" s="45">
        <v>2</v>
      </c>
      <c r="F61" s="44"/>
      <c r="G61" s="28">
        <v>2</v>
      </c>
      <c r="H61" s="44"/>
      <c r="I61" s="3">
        <v>1</v>
      </c>
      <c r="J61" s="3">
        <v>4</v>
      </c>
      <c r="K61" s="44"/>
      <c r="L61" s="46" t="s">
        <v>273</v>
      </c>
      <c r="M61" s="46" t="s">
        <v>175</v>
      </c>
      <c r="N61" s="8">
        <v>1963</v>
      </c>
      <c r="O61" s="47">
        <f t="shared" si="0"/>
        <v>171.2</v>
      </c>
      <c r="P61" s="48">
        <f t="shared" si="1"/>
        <v>9</v>
      </c>
      <c r="Q61" s="49"/>
      <c r="W61" s="51">
        <v>42.2</v>
      </c>
      <c r="AW61" s="52">
        <v>21.1</v>
      </c>
      <c r="BC61" s="50">
        <v>12</v>
      </c>
      <c r="DZ61"/>
      <c r="EJ61" s="50">
        <v>6</v>
      </c>
      <c r="EZ61" s="50">
        <v>6.3</v>
      </c>
      <c r="FI61" s="53">
        <v>83.6</v>
      </c>
      <c r="GJ61" s="55"/>
      <c r="GK61" s="56"/>
      <c r="GL61" s="56"/>
      <c r="GM61" s="57"/>
      <c r="GN61" s="56"/>
      <c r="GO61" s="56"/>
      <c r="GP61" s="56"/>
      <c r="GQ61" s="56"/>
      <c r="GR61" s="56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I61" s="49"/>
    </row>
    <row r="62" spans="1:243" s="50" customFormat="1" ht="14.25">
      <c r="A62" s="41" t="s">
        <v>176</v>
      </c>
      <c r="B62" s="42"/>
      <c r="C62" s="43"/>
      <c r="D62" s="44"/>
      <c r="E62" s="45"/>
      <c r="F62" s="44"/>
      <c r="G62" s="28"/>
      <c r="H62" s="44"/>
      <c r="I62" s="3">
        <v>1</v>
      </c>
      <c r="J62" s="3">
        <v>24</v>
      </c>
      <c r="K62" s="44">
        <v>2</v>
      </c>
      <c r="L62" s="46" t="s">
        <v>274</v>
      </c>
      <c r="M62" s="46" t="s">
        <v>275</v>
      </c>
      <c r="N62" s="8">
        <v>1959</v>
      </c>
      <c r="O62" s="47">
        <f t="shared" si="0"/>
        <v>170.20000000000002</v>
      </c>
      <c r="P62" s="48">
        <f t="shared" si="1"/>
        <v>27</v>
      </c>
      <c r="Q62" s="49"/>
      <c r="AG62" s="50">
        <v>10.4</v>
      </c>
      <c r="BE62" s="50">
        <v>1</v>
      </c>
      <c r="BJ62" s="50">
        <v>2.5</v>
      </c>
      <c r="BW62" s="50">
        <v>5</v>
      </c>
      <c r="CE62" s="50">
        <v>1</v>
      </c>
      <c r="CJ62" s="50">
        <v>6.2</v>
      </c>
      <c r="CT62" s="50">
        <v>4.4</v>
      </c>
      <c r="CY62" s="50">
        <v>4.9</v>
      </c>
      <c r="CZ62" s="50">
        <v>4</v>
      </c>
      <c r="DD62" s="50">
        <v>4.6</v>
      </c>
      <c r="DF62" s="50">
        <v>6.4</v>
      </c>
      <c r="DG62" s="50">
        <v>7.3</v>
      </c>
      <c r="DK62" s="50">
        <v>4.7</v>
      </c>
      <c r="DP62" s="50">
        <v>6</v>
      </c>
      <c r="DY62" s="50">
        <v>6.2</v>
      </c>
      <c r="DZ62"/>
      <c r="EK62" s="50">
        <v>6.2</v>
      </c>
      <c r="EQ62" s="50">
        <v>5</v>
      </c>
      <c r="ER62" s="50">
        <v>7</v>
      </c>
      <c r="EU62" s="50">
        <v>6</v>
      </c>
      <c r="FA62" s="50">
        <v>9</v>
      </c>
      <c r="FD62" s="50">
        <v>6.2</v>
      </c>
      <c r="FE62" s="50">
        <v>10.7</v>
      </c>
      <c r="FI62" s="53">
        <v>45.5</v>
      </c>
      <c r="GJ62" s="55"/>
      <c r="GK62" s="56"/>
      <c r="GL62" s="56"/>
      <c r="GM62" s="57"/>
      <c r="GN62" s="56"/>
      <c r="GO62" s="56"/>
      <c r="GP62" s="56"/>
      <c r="GQ62" s="56"/>
      <c r="GR62" s="56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I62" s="49"/>
    </row>
    <row r="63" spans="1:243" s="50" customFormat="1" ht="14.25">
      <c r="A63" s="41"/>
      <c r="B63" s="42"/>
      <c r="C63" s="43"/>
      <c r="D63" s="44"/>
      <c r="E63" s="45">
        <v>4</v>
      </c>
      <c r="F63" s="44"/>
      <c r="G63" s="28"/>
      <c r="H63" s="44"/>
      <c r="I63" s="3"/>
      <c r="J63" s="3"/>
      <c r="K63" s="44"/>
      <c r="L63" s="46" t="s">
        <v>276</v>
      </c>
      <c r="M63" s="46" t="s">
        <v>184</v>
      </c>
      <c r="N63" s="8">
        <v>1978</v>
      </c>
      <c r="O63" s="47">
        <f t="shared" si="0"/>
        <v>168.8</v>
      </c>
      <c r="P63" s="48">
        <f t="shared" si="1"/>
        <v>4</v>
      </c>
      <c r="Q63" s="49"/>
      <c r="V63" s="51">
        <v>42.2</v>
      </c>
      <c r="DZ63"/>
      <c r="FI63" s="53">
        <v>126.6</v>
      </c>
      <c r="GJ63" s="55"/>
      <c r="GK63" s="56"/>
      <c r="GL63" s="56"/>
      <c r="GM63" s="57"/>
      <c r="GN63" s="56"/>
      <c r="GO63" s="56"/>
      <c r="GP63" s="56"/>
      <c r="GQ63" s="56"/>
      <c r="GR63" s="56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I63" s="49"/>
    </row>
    <row r="64" spans="1:243" s="50" customFormat="1" ht="14.25">
      <c r="A64" s="41"/>
      <c r="B64" s="42"/>
      <c r="C64" s="43"/>
      <c r="D64" s="44"/>
      <c r="E64" s="45">
        <v>1</v>
      </c>
      <c r="F64" s="44"/>
      <c r="G64" s="28"/>
      <c r="H64" s="44"/>
      <c r="I64" s="3"/>
      <c r="J64" s="3">
        <v>17</v>
      </c>
      <c r="K64" s="44"/>
      <c r="L64" s="46" t="s">
        <v>277</v>
      </c>
      <c r="M64" s="46" t="s">
        <v>207</v>
      </c>
      <c r="N64" s="8">
        <v>1964</v>
      </c>
      <c r="O64" s="47">
        <f t="shared" si="0"/>
        <v>164.70000000000002</v>
      </c>
      <c r="P64" s="48">
        <f t="shared" si="1"/>
        <v>18</v>
      </c>
      <c r="Q64" s="49"/>
      <c r="BN64" s="50">
        <v>5</v>
      </c>
      <c r="CK64" s="50">
        <v>10</v>
      </c>
      <c r="CR64" s="50">
        <v>9</v>
      </c>
      <c r="CU64" s="50">
        <v>6.3</v>
      </c>
      <c r="CW64" s="50">
        <v>6</v>
      </c>
      <c r="DG64" s="50">
        <v>7.3</v>
      </c>
      <c r="DI64" s="50">
        <v>7.1</v>
      </c>
      <c r="DL64" s="50">
        <v>6.5</v>
      </c>
      <c r="DO64" s="50">
        <v>8.5</v>
      </c>
      <c r="DW64" s="50">
        <v>6.9</v>
      </c>
      <c r="DZ64"/>
      <c r="EA64" s="50">
        <v>10.2</v>
      </c>
      <c r="EJ64" s="50">
        <v>6</v>
      </c>
      <c r="ES64" s="50">
        <v>7</v>
      </c>
      <c r="EZ64" s="50">
        <v>6.3</v>
      </c>
      <c r="FD64" s="50">
        <v>6.2</v>
      </c>
      <c r="FI64" s="53">
        <v>56.4</v>
      </c>
      <c r="GJ64" s="55"/>
      <c r="GK64" s="56"/>
      <c r="GL64" s="56"/>
      <c r="GM64" s="57"/>
      <c r="GN64" s="56"/>
      <c r="GO64" s="56"/>
      <c r="GP64" s="56"/>
      <c r="GQ64" s="56"/>
      <c r="GR64" s="56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I64" s="49"/>
    </row>
    <row r="65" spans="1:243" s="50" customFormat="1" ht="14.25">
      <c r="A65" s="41"/>
      <c r="B65" s="42"/>
      <c r="C65" s="43"/>
      <c r="D65" s="44"/>
      <c r="E65" s="45"/>
      <c r="F65" s="44"/>
      <c r="G65" s="28">
        <v>2</v>
      </c>
      <c r="H65" s="44"/>
      <c r="I65" s="3">
        <v>1</v>
      </c>
      <c r="J65" s="3">
        <v>14</v>
      </c>
      <c r="K65" s="44"/>
      <c r="L65" s="46" t="s">
        <v>278</v>
      </c>
      <c r="M65" s="46" t="s">
        <v>186</v>
      </c>
      <c r="N65" s="8">
        <v>1976</v>
      </c>
      <c r="O65" s="47">
        <f t="shared" si="0"/>
        <v>164.3</v>
      </c>
      <c r="P65" s="48">
        <f t="shared" si="1"/>
        <v>17</v>
      </c>
      <c r="Q65" s="49"/>
      <c r="AN65" s="50">
        <v>11</v>
      </c>
      <c r="AW65" s="52">
        <v>21.1</v>
      </c>
      <c r="BF65" s="50">
        <v>11</v>
      </c>
      <c r="CH65" s="50">
        <v>5.8</v>
      </c>
      <c r="CW65" s="50">
        <v>6</v>
      </c>
      <c r="CZ65" s="50">
        <v>4</v>
      </c>
      <c r="DL65" s="50">
        <v>6.5</v>
      </c>
      <c r="DQ65" s="50">
        <v>5.2</v>
      </c>
      <c r="DW65" s="50">
        <v>6.9</v>
      </c>
      <c r="DZ65"/>
      <c r="EF65" s="50">
        <v>9.1</v>
      </c>
      <c r="EJ65" s="50">
        <v>6</v>
      </c>
      <c r="EZ65" s="50">
        <v>6.3</v>
      </c>
      <c r="FI65" s="53">
        <v>65.4</v>
      </c>
      <c r="GJ65" s="55"/>
      <c r="GK65" s="56"/>
      <c r="GL65" s="56"/>
      <c r="GM65" s="57"/>
      <c r="GN65" s="56"/>
      <c r="GO65" s="56"/>
      <c r="GP65" s="56"/>
      <c r="GQ65" s="56"/>
      <c r="GR65" s="56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I65" s="49"/>
    </row>
    <row r="66" spans="1:243" s="50" customFormat="1" ht="14.25">
      <c r="A66" s="41"/>
      <c r="B66" s="42"/>
      <c r="C66" s="43"/>
      <c r="D66" s="44"/>
      <c r="E66" s="45"/>
      <c r="F66" s="44"/>
      <c r="G66" s="28">
        <v>4</v>
      </c>
      <c r="H66" s="44"/>
      <c r="I66" s="3"/>
      <c r="J66" s="3">
        <v>12</v>
      </c>
      <c r="K66" s="44"/>
      <c r="L66" s="46" t="s">
        <v>279</v>
      </c>
      <c r="M66" s="46" t="s">
        <v>280</v>
      </c>
      <c r="N66" s="8">
        <v>1977</v>
      </c>
      <c r="O66" s="47">
        <f t="shared" si="0"/>
        <v>159</v>
      </c>
      <c r="P66" s="48">
        <f t="shared" si="1"/>
        <v>16</v>
      </c>
      <c r="Q66" s="49"/>
      <c r="AN66" s="50">
        <v>11</v>
      </c>
      <c r="AW66" s="52">
        <v>21.1</v>
      </c>
      <c r="BC66" s="50">
        <v>12</v>
      </c>
      <c r="BF66" s="50">
        <v>11</v>
      </c>
      <c r="CH66" s="50">
        <v>5.8</v>
      </c>
      <c r="CW66" s="50">
        <v>6</v>
      </c>
      <c r="DL66" s="50">
        <v>6.5</v>
      </c>
      <c r="DW66" s="50">
        <v>6.9</v>
      </c>
      <c r="DZ66"/>
      <c r="EB66" s="50">
        <v>6</v>
      </c>
      <c r="EF66" s="50">
        <v>9.1</v>
      </c>
      <c r="EJ66" s="50">
        <v>6</v>
      </c>
      <c r="FI66" s="53">
        <v>57.6</v>
      </c>
      <c r="GJ66" s="55"/>
      <c r="GK66" s="56"/>
      <c r="GL66" s="56"/>
      <c r="GM66" s="57"/>
      <c r="GN66" s="56"/>
      <c r="GO66" s="56"/>
      <c r="GP66" s="56"/>
      <c r="GQ66" s="56"/>
      <c r="GR66" s="56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I66" s="49"/>
    </row>
    <row r="67" spans="1:243" s="50" customFormat="1" ht="14.25">
      <c r="A67" s="41"/>
      <c r="B67" s="42"/>
      <c r="C67" s="43"/>
      <c r="D67" s="44"/>
      <c r="E67" s="45"/>
      <c r="F67" s="44"/>
      <c r="G67" s="28"/>
      <c r="H67" s="44"/>
      <c r="I67" s="3"/>
      <c r="J67" s="3">
        <v>23</v>
      </c>
      <c r="K67" s="44">
        <v>1</v>
      </c>
      <c r="L67" s="46" t="s">
        <v>281</v>
      </c>
      <c r="M67" s="46" t="s">
        <v>282</v>
      </c>
      <c r="N67" s="8">
        <v>1965</v>
      </c>
      <c r="O67" s="47">
        <f t="shared" si="0"/>
        <v>157.8</v>
      </c>
      <c r="P67" s="48">
        <f t="shared" si="1"/>
        <v>24</v>
      </c>
      <c r="Q67" s="49"/>
      <c r="AG67" s="50">
        <v>10.4</v>
      </c>
      <c r="BE67" s="50">
        <v>1</v>
      </c>
      <c r="BJ67" s="50">
        <v>2.5</v>
      </c>
      <c r="BW67" s="50">
        <v>5</v>
      </c>
      <c r="BX67" s="50">
        <v>2.5</v>
      </c>
      <c r="CJ67" s="50">
        <v>6.2</v>
      </c>
      <c r="CT67" s="50">
        <v>4.4</v>
      </c>
      <c r="CY67" s="50">
        <v>4.9</v>
      </c>
      <c r="CZ67" s="50">
        <v>4</v>
      </c>
      <c r="DD67" s="50">
        <v>4.6</v>
      </c>
      <c r="DF67" s="50">
        <v>6.4</v>
      </c>
      <c r="DG67" s="50">
        <v>7.3</v>
      </c>
      <c r="DK67" s="50">
        <v>4.7</v>
      </c>
      <c r="DP67" s="50">
        <v>6</v>
      </c>
      <c r="DY67" s="50">
        <v>6.2</v>
      </c>
      <c r="DZ67"/>
      <c r="EC67" s="50">
        <v>5.1</v>
      </c>
      <c r="EK67" s="50">
        <v>6.2</v>
      </c>
      <c r="ER67" s="50">
        <v>7</v>
      </c>
      <c r="EU67" s="50">
        <v>6</v>
      </c>
      <c r="FA67" s="50">
        <v>9</v>
      </c>
      <c r="FD67" s="50">
        <v>6.2</v>
      </c>
      <c r="FE67" s="50">
        <v>10.7</v>
      </c>
      <c r="FI67" s="53">
        <v>31.5</v>
      </c>
      <c r="GJ67" s="55"/>
      <c r="GK67" s="56"/>
      <c r="GL67" s="56"/>
      <c r="GM67" s="57"/>
      <c r="GN67" s="56"/>
      <c r="GO67" s="56"/>
      <c r="GP67" s="56"/>
      <c r="GQ67" s="56"/>
      <c r="GR67" s="56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I67" s="49"/>
    </row>
    <row r="68" spans="1:243" s="50" customFormat="1" ht="14.25">
      <c r="A68" s="41"/>
      <c r="B68" s="42"/>
      <c r="C68" s="43"/>
      <c r="D68" s="44"/>
      <c r="E68" s="45"/>
      <c r="F68" s="44">
        <v>1</v>
      </c>
      <c r="G68" s="28">
        <v>1</v>
      </c>
      <c r="H68" s="44"/>
      <c r="I68" s="3">
        <v>1</v>
      </c>
      <c r="J68" s="3">
        <v>15</v>
      </c>
      <c r="K68" s="44">
        <v>1</v>
      </c>
      <c r="L68" s="46" t="s">
        <v>283</v>
      </c>
      <c r="M68" s="46" t="s">
        <v>284</v>
      </c>
      <c r="N68" s="8">
        <v>1964</v>
      </c>
      <c r="O68" s="47">
        <f t="shared" si="0"/>
        <v>157.79999999999998</v>
      </c>
      <c r="P68" s="48">
        <f t="shared" si="1"/>
        <v>19</v>
      </c>
      <c r="Q68" s="49"/>
      <c r="BT68" s="50">
        <v>5.6</v>
      </c>
      <c r="BX68" s="50">
        <v>2.5</v>
      </c>
      <c r="CA68" s="50">
        <v>6</v>
      </c>
      <c r="CE68" s="50">
        <v>1</v>
      </c>
      <c r="CG68" s="50">
        <v>8.7</v>
      </c>
      <c r="CH68" s="50">
        <v>5.8</v>
      </c>
      <c r="CP68" s="50">
        <v>9.8</v>
      </c>
      <c r="CU68" s="50">
        <v>6.3</v>
      </c>
      <c r="DQ68" s="50">
        <v>5.2</v>
      </c>
      <c r="DW68" s="50">
        <v>6.9</v>
      </c>
      <c r="DZ68"/>
      <c r="EA68" s="50">
        <v>10.2</v>
      </c>
      <c r="EF68" s="50">
        <v>9.1</v>
      </c>
      <c r="EJ68" s="50">
        <v>6</v>
      </c>
      <c r="EN68" s="50">
        <v>8.6</v>
      </c>
      <c r="EZ68" s="50">
        <v>6.3</v>
      </c>
      <c r="FB68" s="50">
        <v>10</v>
      </c>
      <c r="FI68" s="53">
        <v>49.8</v>
      </c>
      <c r="GJ68" s="55"/>
      <c r="GK68" s="56"/>
      <c r="GL68" s="56"/>
      <c r="GM68" s="57"/>
      <c r="GN68" s="56"/>
      <c r="GO68" s="56"/>
      <c r="GP68" s="56"/>
      <c r="GQ68" s="56"/>
      <c r="GR68" s="56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I68" s="49"/>
    </row>
    <row r="69" spans="1:243" s="50" customFormat="1" ht="14.25">
      <c r="A69" s="41"/>
      <c r="B69" s="42"/>
      <c r="C69" s="33"/>
      <c r="D69" s="44"/>
      <c r="E69" s="45"/>
      <c r="F69" s="44"/>
      <c r="G69" s="28">
        <v>3</v>
      </c>
      <c r="H69" s="44"/>
      <c r="I69" s="36"/>
      <c r="J69" s="36">
        <v>8</v>
      </c>
      <c r="K69" s="36"/>
      <c r="L69" s="46" t="s">
        <v>285</v>
      </c>
      <c r="M69" s="46" t="s">
        <v>286</v>
      </c>
      <c r="N69" s="8">
        <v>1969</v>
      </c>
      <c r="O69" s="47">
        <f t="shared" si="0"/>
        <v>145.70000000000002</v>
      </c>
      <c r="P69" s="48">
        <f t="shared" si="1"/>
        <v>11</v>
      </c>
      <c r="Q69" s="49"/>
      <c r="AF69" s="52">
        <v>21.1</v>
      </c>
      <c r="AN69" s="50">
        <v>11</v>
      </c>
      <c r="AW69" s="52">
        <v>21.1</v>
      </c>
      <c r="BC69" s="50">
        <v>12</v>
      </c>
      <c r="BK69" s="52">
        <v>21.1</v>
      </c>
      <c r="DL69" s="50">
        <v>6.5</v>
      </c>
      <c r="DQ69" s="50">
        <v>5.2</v>
      </c>
      <c r="DZ69"/>
      <c r="EE69" s="50">
        <v>5.4</v>
      </c>
      <c r="EJ69" s="50">
        <v>6</v>
      </c>
      <c r="FI69" s="53">
        <v>36.3</v>
      </c>
      <c r="GJ69" s="55"/>
      <c r="GK69" s="56"/>
      <c r="GL69" s="56"/>
      <c r="GM69" s="57"/>
      <c r="GN69" s="56"/>
      <c r="GO69" s="56"/>
      <c r="GP69" s="56"/>
      <c r="GQ69" s="56"/>
      <c r="GR69" s="56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I69" s="49"/>
    </row>
    <row r="70" spans="1:243" s="50" customFormat="1" ht="14.25">
      <c r="A70" s="41"/>
      <c r="B70" s="42"/>
      <c r="C70" s="43"/>
      <c r="D70" s="44"/>
      <c r="E70" s="45"/>
      <c r="F70" s="44"/>
      <c r="G70" s="28"/>
      <c r="H70" s="44"/>
      <c r="I70" s="3"/>
      <c r="J70" s="3">
        <v>23</v>
      </c>
      <c r="K70" s="44"/>
      <c r="L70" s="46" t="s">
        <v>287</v>
      </c>
      <c r="M70" s="46" t="s">
        <v>288</v>
      </c>
      <c r="N70" s="8">
        <v>1967</v>
      </c>
      <c r="O70" s="47">
        <f t="shared" si="0"/>
        <v>136.5</v>
      </c>
      <c r="P70" s="48">
        <f t="shared" si="1"/>
        <v>23</v>
      </c>
      <c r="Q70" s="49"/>
      <c r="CL70" s="50">
        <v>7</v>
      </c>
      <c r="CN70" s="50">
        <v>6.8</v>
      </c>
      <c r="CO70" s="50">
        <v>8.2</v>
      </c>
      <c r="CQ70" s="50">
        <v>8.4</v>
      </c>
      <c r="CT70" s="50">
        <v>4.4</v>
      </c>
      <c r="CU70" s="50">
        <v>6.3</v>
      </c>
      <c r="CY70" s="50">
        <v>4.9</v>
      </c>
      <c r="DC70" s="50">
        <v>6</v>
      </c>
      <c r="DF70" s="50">
        <v>6.4</v>
      </c>
      <c r="DG70" s="50">
        <v>7.3</v>
      </c>
      <c r="DJ70" s="50">
        <v>6.4</v>
      </c>
      <c r="DK70" s="50">
        <v>4.7</v>
      </c>
      <c r="DL70" s="50">
        <v>6.5</v>
      </c>
      <c r="DQ70" s="50">
        <v>5.2</v>
      </c>
      <c r="DW70" s="50">
        <v>6.9</v>
      </c>
      <c r="DY70" s="50">
        <v>6.2</v>
      </c>
      <c r="DZ70"/>
      <c r="EE70" s="50">
        <v>5.4</v>
      </c>
      <c r="EJ70" s="50">
        <v>6</v>
      </c>
      <c r="EQ70" s="50">
        <v>5</v>
      </c>
      <c r="EU70" s="50">
        <v>6</v>
      </c>
      <c r="EZ70" s="50">
        <v>6.3</v>
      </c>
      <c r="FD70" s="50">
        <v>6.2</v>
      </c>
      <c r="FI70" s="53"/>
      <c r="GJ70" s="55"/>
      <c r="GK70" s="56"/>
      <c r="GL70" s="56"/>
      <c r="GM70" s="57"/>
      <c r="GN70" s="56"/>
      <c r="GO70" s="56"/>
      <c r="GP70" s="56"/>
      <c r="GQ70" s="56"/>
      <c r="GR70" s="56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I70" s="49"/>
    </row>
    <row r="71" spans="1:243" s="50" customFormat="1" ht="14.25">
      <c r="A71" s="41"/>
      <c r="B71" s="42"/>
      <c r="C71" s="43"/>
      <c r="D71" s="44"/>
      <c r="E71" s="45"/>
      <c r="F71" s="44"/>
      <c r="G71" s="28">
        <v>4</v>
      </c>
      <c r="H71" s="44"/>
      <c r="I71" s="3"/>
      <c r="J71" s="3">
        <v>5</v>
      </c>
      <c r="K71" s="44"/>
      <c r="L71" s="46" t="s">
        <v>191</v>
      </c>
      <c r="M71" s="46" t="s">
        <v>289</v>
      </c>
      <c r="N71" s="8">
        <v>1996</v>
      </c>
      <c r="O71" s="47">
        <f t="shared" si="0"/>
        <v>133.3</v>
      </c>
      <c r="P71" s="48">
        <f t="shared" si="1"/>
        <v>9</v>
      </c>
      <c r="Q71" s="49"/>
      <c r="U71" s="52">
        <v>21.1</v>
      </c>
      <c r="AF71" s="52">
        <v>21.1</v>
      </c>
      <c r="AW71" s="52">
        <v>21.1</v>
      </c>
      <c r="BI71" s="50">
        <v>10</v>
      </c>
      <c r="BK71" s="52">
        <v>21.1</v>
      </c>
      <c r="BN71" s="50">
        <v>5</v>
      </c>
      <c r="BQ71" s="50">
        <v>14.5</v>
      </c>
      <c r="CU71" s="50">
        <v>6.3</v>
      </c>
      <c r="CW71" s="50">
        <v>6</v>
      </c>
      <c r="DI71" s="50">
        <v>7.1</v>
      </c>
      <c r="DZ71"/>
      <c r="FI71" s="53"/>
      <c r="GJ71" s="55"/>
      <c r="GK71" s="56"/>
      <c r="GL71" s="56"/>
      <c r="GM71" s="57"/>
      <c r="GN71" s="56"/>
      <c r="GO71" s="56"/>
      <c r="GP71" s="56"/>
      <c r="GQ71" s="56"/>
      <c r="GR71" s="56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I71" s="49"/>
    </row>
    <row r="72" spans="1:243" s="50" customFormat="1" ht="14.25">
      <c r="A72" s="41"/>
      <c r="B72" s="32"/>
      <c r="C72" s="43"/>
      <c r="D72" s="44"/>
      <c r="E72" s="45">
        <v>1</v>
      </c>
      <c r="F72" s="44"/>
      <c r="G72" s="28"/>
      <c r="H72" s="44"/>
      <c r="I72" s="3"/>
      <c r="J72" s="3">
        <v>11</v>
      </c>
      <c r="K72" s="44">
        <v>1</v>
      </c>
      <c r="L72" s="46" t="s">
        <v>290</v>
      </c>
      <c r="M72" s="46" t="s">
        <v>204</v>
      </c>
      <c r="N72" s="8">
        <v>1971</v>
      </c>
      <c r="O72" s="47">
        <f t="shared" si="0"/>
        <v>132.5</v>
      </c>
      <c r="P72" s="48">
        <f t="shared" si="1"/>
        <v>13</v>
      </c>
      <c r="Q72" s="49"/>
      <c r="BC72" s="50">
        <v>12</v>
      </c>
      <c r="BX72" s="50">
        <v>2.5</v>
      </c>
      <c r="DZ72"/>
      <c r="EC72" s="50">
        <v>5.1</v>
      </c>
      <c r="EG72" s="50">
        <v>5.6</v>
      </c>
      <c r="EJ72" s="50">
        <v>6</v>
      </c>
      <c r="EL72" s="50">
        <v>10.1</v>
      </c>
      <c r="EP72" s="50">
        <v>6</v>
      </c>
      <c r="ES72" s="50">
        <v>7</v>
      </c>
      <c r="EZ72" s="50">
        <v>6.3</v>
      </c>
      <c r="FI72" s="53">
        <v>71.9</v>
      </c>
      <c r="GJ72" s="55"/>
      <c r="GK72" s="56"/>
      <c r="GL72" s="56"/>
      <c r="GM72" s="57"/>
      <c r="GN72" s="56"/>
      <c r="GO72" s="56"/>
      <c r="GP72" s="56"/>
      <c r="GQ72" s="56"/>
      <c r="GR72" s="56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I72" s="49"/>
    </row>
    <row r="73" spans="1:243" s="50" customFormat="1" ht="14.25">
      <c r="A73" s="41"/>
      <c r="B73" s="42"/>
      <c r="C73" s="43"/>
      <c r="D73" s="44"/>
      <c r="E73" s="45"/>
      <c r="F73" s="44"/>
      <c r="G73" s="28"/>
      <c r="H73" s="44"/>
      <c r="I73" s="3"/>
      <c r="J73" s="3">
        <v>21</v>
      </c>
      <c r="K73" s="44"/>
      <c r="L73" s="46" t="s">
        <v>291</v>
      </c>
      <c r="M73" s="46" t="s">
        <v>292</v>
      </c>
      <c r="N73" s="8">
        <v>1968</v>
      </c>
      <c r="O73" s="47">
        <f t="shared" si="0"/>
        <v>130.8</v>
      </c>
      <c r="P73" s="48">
        <f t="shared" si="1"/>
        <v>21</v>
      </c>
      <c r="Q73" s="49"/>
      <c r="CJ73" s="50">
        <v>6.2</v>
      </c>
      <c r="CN73" s="50">
        <v>6.8</v>
      </c>
      <c r="CO73" s="50">
        <v>8.2</v>
      </c>
      <c r="CQ73" s="50">
        <v>8.4</v>
      </c>
      <c r="CT73" s="50">
        <v>4.4</v>
      </c>
      <c r="CU73" s="50">
        <v>6.3</v>
      </c>
      <c r="DC73" s="50">
        <v>6</v>
      </c>
      <c r="DF73" s="50">
        <v>6.4</v>
      </c>
      <c r="DG73" s="50">
        <v>7.3</v>
      </c>
      <c r="DJ73" s="50">
        <v>6.4</v>
      </c>
      <c r="DK73" s="50">
        <v>4.7</v>
      </c>
      <c r="DL73" s="50">
        <v>6.5</v>
      </c>
      <c r="DQ73" s="50">
        <v>5.2</v>
      </c>
      <c r="DW73" s="50">
        <v>6.9</v>
      </c>
      <c r="DY73" s="50">
        <v>6.2</v>
      </c>
      <c r="DZ73"/>
      <c r="EE73" s="50">
        <v>5.4</v>
      </c>
      <c r="EJ73" s="50">
        <v>6</v>
      </c>
      <c r="EQ73" s="50">
        <v>5</v>
      </c>
      <c r="EU73" s="50">
        <v>6</v>
      </c>
      <c r="EZ73" s="50">
        <v>6.3</v>
      </c>
      <c r="FD73" s="50">
        <v>6.2</v>
      </c>
      <c r="FI73" s="53"/>
      <c r="GJ73" s="55"/>
      <c r="GK73" s="56"/>
      <c r="GL73" s="56"/>
      <c r="GM73" s="57"/>
      <c r="GN73" s="56"/>
      <c r="GO73" s="56"/>
      <c r="GP73" s="56"/>
      <c r="GQ73" s="56"/>
      <c r="GR73" s="56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I73" s="49"/>
    </row>
    <row r="74" spans="1:243" s="50" customFormat="1" ht="14.25">
      <c r="A74" s="41"/>
      <c r="B74" s="42"/>
      <c r="C74" s="43"/>
      <c r="D74" s="44"/>
      <c r="E74" s="45">
        <v>2</v>
      </c>
      <c r="F74" s="44"/>
      <c r="G74" s="28">
        <v>2</v>
      </c>
      <c r="H74" s="44"/>
      <c r="I74" s="3"/>
      <c r="J74" s="3"/>
      <c r="K74" s="44"/>
      <c r="L74" s="46" t="s">
        <v>293</v>
      </c>
      <c r="M74" s="46" t="s">
        <v>212</v>
      </c>
      <c r="N74" s="8">
        <v>1974</v>
      </c>
      <c r="O74" s="47">
        <f t="shared" si="0"/>
        <v>126.60000000000001</v>
      </c>
      <c r="P74" s="48">
        <f t="shared" si="1"/>
        <v>4</v>
      </c>
      <c r="Q74" s="49"/>
      <c r="V74" s="51">
        <v>42.2</v>
      </c>
      <c r="AH74" s="51">
        <v>42.2</v>
      </c>
      <c r="BU74" s="52">
        <v>21.1</v>
      </c>
      <c r="DZ74"/>
      <c r="FI74" s="53">
        <v>21.1</v>
      </c>
      <c r="GJ74" s="55"/>
      <c r="GK74" s="56"/>
      <c r="GL74" s="56"/>
      <c r="GM74" s="57"/>
      <c r="GN74" s="56"/>
      <c r="GO74" s="56"/>
      <c r="GP74" s="56"/>
      <c r="GQ74" s="56"/>
      <c r="GR74" s="56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I74" s="49"/>
    </row>
    <row r="75" spans="1:243" s="50" customFormat="1" ht="14.25">
      <c r="A75" s="41"/>
      <c r="B75" s="42"/>
      <c r="C75" s="43"/>
      <c r="D75" s="34"/>
      <c r="E75" s="45"/>
      <c r="F75" s="44"/>
      <c r="G75" s="28">
        <v>2</v>
      </c>
      <c r="H75" s="44"/>
      <c r="I75" s="3"/>
      <c r="J75" s="3">
        <v>11</v>
      </c>
      <c r="K75" s="44"/>
      <c r="L75" s="46" t="s">
        <v>294</v>
      </c>
      <c r="M75" s="46" t="s">
        <v>295</v>
      </c>
      <c r="N75" s="8">
        <v>1969</v>
      </c>
      <c r="O75" s="47">
        <f t="shared" si="0"/>
        <v>123.29999999999998</v>
      </c>
      <c r="P75" s="48">
        <f t="shared" si="1"/>
        <v>13</v>
      </c>
      <c r="Q75" s="49"/>
      <c r="AF75" s="52">
        <v>21.1</v>
      </c>
      <c r="AW75" s="52">
        <v>21.1</v>
      </c>
      <c r="DL75" s="50">
        <v>6.5</v>
      </c>
      <c r="DW75" s="50">
        <v>6.9</v>
      </c>
      <c r="DZ75"/>
      <c r="EA75" s="50">
        <v>10.2</v>
      </c>
      <c r="EE75" s="50">
        <v>5.4</v>
      </c>
      <c r="EJ75" s="50">
        <v>6</v>
      </c>
      <c r="EU75" s="50">
        <v>6</v>
      </c>
      <c r="FD75" s="50">
        <v>6.2</v>
      </c>
      <c r="FI75" s="53">
        <v>33.9</v>
      </c>
      <c r="GJ75" s="55"/>
      <c r="GK75" s="56"/>
      <c r="GL75" s="56"/>
      <c r="GM75" s="57"/>
      <c r="GN75" s="56"/>
      <c r="GO75" s="56"/>
      <c r="GP75" s="56"/>
      <c r="GQ75" s="56"/>
      <c r="GR75" s="56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I75" s="49"/>
    </row>
    <row r="76" spans="1:243" s="50" customFormat="1" ht="14.25">
      <c r="A76" s="41" t="s">
        <v>176</v>
      </c>
      <c r="B76" s="42"/>
      <c r="C76" s="43"/>
      <c r="D76" s="44"/>
      <c r="E76" s="45"/>
      <c r="F76" s="44">
        <v>1</v>
      </c>
      <c r="G76" s="28">
        <v>1</v>
      </c>
      <c r="H76" s="44"/>
      <c r="I76" s="3"/>
      <c r="J76" s="27">
        <v>12</v>
      </c>
      <c r="K76" s="44">
        <v>3</v>
      </c>
      <c r="L76" s="46" t="s">
        <v>296</v>
      </c>
      <c r="M76" s="46" t="s">
        <v>248</v>
      </c>
      <c r="N76" s="8">
        <v>1998</v>
      </c>
      <c r="O76" s="47">
        <f t="shared" si="0"/>
        <v>120.6</v>
      </c>
      <c r="P76" s="48">
        <f t="shared" si="1"/>
        <v>17</v>
      </c>
      <c r="Q76" s="49"/>
      <c r="U76" s="52">
        <v>21.1</v>
      </c>
      <c r="X76" s="50">
        <v>8.6</v>
      </c>
      <c r="AE76" s="50">
        <v>10</v>
      </c>
      <c r="AP76" s="50">
        <v>1.6</v>
      </c>
      <c r="BJ76" s="50">
        <v>2.5</v>
      </c>
      <c r="BM76" s="50">
        <v>1.6</v>
      </c>
      <c r="BP76" s="50">
        <v>6.2</v>
      </c>
      <c r="CE76" s="50">
        <v>1</v>
      </c>
      <c r="DN76" s="50">
        <v>6.2</v>
      </c>
      <c r="DX76" s="50">
        <v>7</v>
      </c>
      <c r="DZ76"/>
      <c r="ED76" s="50">
        <v>0.8</v>
      </c>
      <c r="EN76" s="50">
        <v>6.4</v>
      </c>
      <c r="EX76" s="50">
        <v>5.8</v>
      </c>
      <c r="EZ76" s="50">
        <v>6.3</v>
      </c>
      <c r="FI76" s="53">
        <v>35.5</v>
      </c>
      <c r="GJ76" s="55"/>
      <c r="GK76" s="56"/>
      <c r="GL76" s="56"/>
      <c r="GM76" s="57"/>
      <c r="GN76" s="56"/>
      <c r="GO76" s="56"/>
      <c r="GP76" s="56"/>
      <c r="GQ76" s="56"/>
      <c r="GR76" s="56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I76" s="49"/>
    </row>
    <row r="77" spans="1:243" s="50" customFormat="1" ht="14.25">
      <c r="A77" s="41"/>
      <c r="B77" s="32"/>
      <c r="C77" s="43"/>
      <c r="D77" s="44"/>
      <c r="E77" s="45"/>
      <c r="F77" s="44"/>
      <c r="G77" s="28"/>
      <c r="H77" s="44"/>
      <c r="I77" s="3"/>
      <c r="J77" s="3">
        <v>11</v>
      </c>
      <c r="K77" s="44"/>
      <c r="L77" s="46" t="s">
        <v>297</v>
      </c>
      <c r="M77" s="46" t="s">
        <v>175</v>
      </c>
      <c r="N77" s="8">
        <v>1966</v>
      </c>
      <c r="O77" s="47">
        <f t="shared" si="0"/>
        <v>117.30000000000001</v>
      </c>
      <c r="P77" s="48">
        <f t="shared" si="1"/>
        <v>11</v>
      </c>
      <c r="Q77" s="49"/>
      <c r="AJ77" s="50">
        <v>8.4</v>
      </c>
      <c r="DW77" s="50">
        <v>6.9</v>
      </c>
      <c r="DZ77"/>
      <c r="EB77" s="50">
        <v>6</v>
      </c>
      <c r="ER77" s="50">
        <v>7</v>
      </c>
      <c r="FA77" s="50">
        <v>9</v>
      </c>
      <c r="FI77" s="53">
        <v>80</v>
      </c>
      <c r="GJ77" s="55"/>
      <c r="GK77" s="56"/>
      <c r="GL77" s="56"/>
      <c r="GM77" s="57"/>
      <c r="GN77" s="56"/>
      <c r="GO77" s="56"/>
      <c r="GP77" s="56"/>
      <c r="GQ77" s="56"/>
      <c r="GR77" s="56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I77" s="49"/>
    </row>
    <row r="78" spans="1:243" s="50" customFormat="1" ht="14.25">
      <c r="A78" s="41" t="s">
        <v>176</v>
      </c>
      <c r="B78" s="42"/>
      <c r="C78" s="43"/>
      <c r="D78" s="44"/>
      <c r="E78" s="45"/>
      <c r="F78" s="44"/>
      <c r="G78" s="28"/>
      <c r="H78" s="44"/>
      <c r="I78" s="3"/>
      <c r="J78" s="3">
        <v>15</v>
      </c>
      <c r="K78" s="44"/>
      <c r="L78" s="46" t="s">
        <v>298</v>
      </c>
      <c r="M78" s="46" t="s">
        <v>184</v>
      </c>
      <c r="N78" s="8">
        <v>1979</v>
      </c>
      <c r="O78" s="47">
        <f t="shared" si="0"/>
        <v>112.5</v>
      </c>
      <c r="P78" s="48">
        <f t="shared" si="1"/>
        <v>15</v>
      </c>
      <c r="Q78" s="49"/>
      <c r="AV78" s="50">
        <v>13.5</v>
      </c>
      <c r="BC78" s="50">
        <v>12</v>
      </c>
      <c r="BW78" s="50">
        <v>5</v>
      </c>
      <c r="CH78" s="50">
        <v>5.8</v>
      </c>
      <c r="CR78" s="50">
        <v>9</v>
      </c>
      <c r="DL78" s="50">
        <v>6.5</v>
      </c>
      <c r="DW78" s="50">
        <v>6.9</v>
      </c>
      <c r="DZ78"/>
      <c r="EE78" s="50">
        <v>5.4</v>
      </c>
      <c r="EJ78" s="50">
        <v>6</v>
      </c>
      <c r="EU78" s="50">
        <v>6</v>
      </c>
      <c r="EZ78" s="50">
        <v>6.3</v>
      </c>
      <c r="FD78" s="50">
        <v>6.2</v>
      </c>
      <c r="FI78" s="53">
        <v>23.9</v>
      </c>
      <c r="GJ78" s="55"/>
      <c r="GK78" s="56"/>
      <c r="GL78" s="56"/>
      <c r="GM78" s="57"/>
      <c r="GN78" s="56"/>
      <c r="GO78" s="56"/>
      <c r="GP78" s="56"/>
      <c r="GQ78" s="56"/>
      <c r="GR78" s="56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I78" s="49"/>
    </row>
    <row r="79" spans="1:243" s="50" customFormat="1" ht="14.25">
      <c r="A79" s="41"/>
      <c r="B79" s="42"/>
      <c r="C79" s="43"/>
      <c r="D79" s="44"/>
      <c r="E79" s="45"/>
      <c r="F79" s="44"/>
      <c r="G79" s="28"/>
      <c r="H79" s="44"/>
      <c r="I79" s="3"/>
      <c r="J79" s="3">
        <v>14</v>
      </c>
      <c r="K79" s="44"/>
      <c r="L79" s="46" t="s">
        <v>299</v>
      </c>
      <c r="M79" s="46" t="s">
        <v>300</v>
      </c>
      <c r="N79" s="8">
        <v>1955</v>
      </c>
      <c r="O79" s="47">
        <f t="shared" si="0"/>
        <v>111.1</v>
      </c>
      <c r="P79" s="48">
        <f t="shared" si="1"/>
        <v>14</v>
      </c>
      <c r="Q79" s="49"/>
      <c r="CK79" s="50">
        <v>10</v>
      </c>
      <c r="CR79" s="50">
        <v>9</v>
      </c>
      <c r="DL79" s="50">
        <v>6.5</v>
      </c>
      <c r="DO79" s="50">
        <v>8.5</v>
      </c>
      <c r="DW79" s="50">
        <v>6.9</v>
      </c>
      <c r="DZ79"/>
      <c r="EA79" s="50">
        <v>10.2</v>
      </c>
      <c r="EJ79" s="50">
        <v>6</v>
      </c>
      <c r="EP79" s="50">
        <v>6</v>
      </c>
      <c r="ES79" s="50">
        <v>7</v>
      </c>
      <c r="EZ79" s="50">
        <v>6.3</v>
      </c>
      <c r="FD79" s="50">
        <v>6.2</v>
      </c>
      <c r="FI79" s="53">
        <v>28.5</v>
      </c>
      <c r="GJ79" s="55"/>
      <c r="GK79" s="56"/>
      <c r="GL79" s="56"/>
      <c r="GM79" s="57"/>
      <c r="GN79" s="56"/>
      <c r="GO79" s="56"/>
      <c r="GP79" s="56"/>
      <c r="GQ79" s="56"/>
      <c r="GR79" s="56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I79" s="49"/>
    </row>
    <row r="80" spans="1:243" s="50" customFormat="1" ht="14.25">
      <c r="A80" s="41"/>
      <c r="B80" s="42"/>
      <c r="C80" s="43"/>
      <c r="D80" s="44"/>
      <c r="E80" s="45"/>
      <c r="F80" s="44">
        <v>1</v>
      </c>
      <c r="G80" s="28"/>
      <c r="H80" s="44"/>
      <c r="I80" s="3"/>
      <c r="J80" s="3">
        <v>13</v>
      </c>
      <c r="K80" s="44"/>
      <c r="L80" s="46" t="s">
        <v>301</v>
      </c>
      <c r="M80" s="46" t="s">
        <v>184</v>
      </c>
      <c r="N80" s="8">
        <v>1996</v>
      </c>
      <c r="O80" s="47">
        <f t="shared" si="0"/>
        <v>107.8</v>
      </c>
      <c r="P80" s="48">
        <f t="shared" si="1"/>
        <v>14</v>
      </c>
      <c r="Q80" s="49"/>
      <c r="BF80" s="50">
        <v>11</v>
      </c>
      <c r="BN80" s="50">
        <v>5</v>
      </c>
      <c r="BR80" s="50">
        <v>12.3</v>
      </c>
      <c r="BV80" s="50">
        <v>4.8</v>
      </c>
      <c r="CE80" s="50">
        <v>1</v>
      </c>
      <c r="CU80" s="50">
        <v>6.3</v>
      </c>
      <c r="CW80" s="50">
        <v>6</v>
      </c>
      <c r="DA80" s="50">
        <v>10.4</v>
      </c>
      <c r="DI80" s="50">
        <v>7.1</v>
      </c>
      <c r="DW80" s="50">
        <v>6.9</v>
      </c>
      <c r="DZ80"/>
      <c r="EN80" s="50">
        <v>9.2</v>
      </c>
      <c r="EY80" s="50">
        <v>6.3</v>
      </c>
      <c r="FA80" s="50">
        <v>9</v>
      </c>
      <c r="FD80" s="50">
        <v>6.2</v>
      </c>
      <c r="FI80" s="53">
        <v>6.3</v>
      </c>
      <c r="GJ80" s="55"/>
      <c r="GK80" s="56"/>
      <c r="GL80" s="56"/>
      <c r="GM80" s="57"/>
      <c r="GN80" s="56"/>
      <c r="GO80" s="56"/>
      <c r="GP80" s="56"/>
      <c r="GQ80" s="56"/>
      <c r="GR80" s="56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I80" s="49"/>
    </row>
    <row r="81" spans="1:243" s="50" customFormat="1" ht="14.25">
      <c r="A81" s="41"/>
      <c r="B81" s="42"/>
      <c r="C81" s="43"/>
      <c r="D81" s="44"/>
      <c r="E81" s="45"/>
      <c r="F81" s="44"/>
      <c r="G81" s="28"/>
      <c r="H81" s="44"/>
      <c r="I81" s="3"/>
      <c r="J81" s="3">
        <v>12</v>
      </c>
      <c r="K81" s="44"/>
      <c r="L81" s="46" t="s">
        <v>302</v>
      </c>
      <c r="M81" s="46" t="s">
        <v>239</v>
      </c>
      <c r="N81" s="8">
        <v>1962</v>
      </c>
      <c r="O81" s="47">
        <f t="shared" si="0"/>
        <v>107.6</v>
      </c>
      <c r="P81" s="48">
        <f t="shared" si="1"/>
        <v>12</v>
      </c>
      <c r="Q81" s="49"/>
      <c r="AE81" s="50">
        <v>10</v>
      </c>
      <c r="BP81" s="50">
        <v>0.7</v>
      </c>
      <c r="DG81" s="50">
        <v>7.3</v>
      </c>
      <c r="DQ81" s="50">
        <v>5.2</v>
      </c>
      <c r="DZ81"/>
      <c r="EZ81" s="50">
        <v>6.3</v>
      </c>
      <c r="FG81" s="50">
        <v>12</v>
      </c>
      <c r="FI81" s="53">
        <v>66.1</v>
      </c>
      <c r="GJ81" s="55"/>
      <c r="GK81" s="56"/>
      <c r="GL81" s="56"/>
      <c r="GM81" s="57"/>
      <c r="GN81" s="56"/>
      <c r="GO81" s="56"/>
      <c r="GP81" s="56"/>
      <c r="GQ81" s="56"/>
      <c r="GR81" s="56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I81" s="49"/>
    </row>
    <row r="82" spans="1:243" s="50" customFormat="1" ht="14.25">
      <c r="A82" s="41"/>
      <c r="B82" s="32"/>
      <c r="C82" s="43"/>
      <c r="D82" s="44"/>
      <c r="E82" s="45"/>
      <c r="F82" s="44"/>
      <c r="G82" s="28"/>
      <c r="H82" s="44"/>
      <c r="I82" s="3"/>
      <c r="J82" s="3">
        <v>11</v>
      </c>
      <c r="K82" s="44"/>
      <c r="L82" s="46" t="s">
        <v>217</v>
      </c>
      <c r="M82" s="46" t="s">
        <v>239</v>
      </c>
      <c r="N82" s="8">
        <v>1974</v>
      </c>
      <c r="O82" s="47">
        <f t="shared" si="0"/>
        <v>106.19999999999999</v>
      </c>
      <c r="P82" s="48">
        <f t="shared" si="1"/>
        <v>11</v>
      </c>
      <c r="Q82" s="49"/>
      <c r="AN82" s="50">
        <v>11</v>
      </c>
      <c r="CA82" s="50">
        <v>6</v>
      </c>
      <c r="CH82" s="50">
        <v>5.8</v>
      </c>
      <c r="CK82" s="50">
        <v>10</v>
      </c>
      <c r="CP82" s="50">
        <v>9.8</v>
      </c>
      <c r="DL82" s="50">
        <v>6.5</v>
      </c>
      <c r="DQ82" s="50">
        <v>5.2</v>
      </c>
      <c r="DZ82"/>
      <c r="EA82" s="50">
        <v>10.2</v>
      </c>
      <c r="EF82" s="50">
        <v>9.1</v>
      </c>
      <c r="EJ82" s="50">
        <v>6</v>
      </c>
      <c r="EP82" s="50">
        <v>6</v>
      </c>
      <c r="EZ82" s="50">
        <v>6.3</v>
      </c>
      <c r="FI82" s="53">
        <v>14.3</v>
      </c>
      <c r="GJ82" s="55"/>
      <c r="GK82" s="56"/>
      <c r="GL82" s="56"/>
      <c r="GM82" s="57"/>
      <c r="GN82" s="56"/>
      <c r="GO82" s="56"/>
      <c r="GP82" s="56"/>
      <c r="GQ82" s="56"/>
      <c r="GR82" s="56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I82" s="49"/>
    </row>
    <row r="83" spans="1:243" s="50" customFormat="1" ht="14.25">
      <c r="A83" s="41"/>
      <c r="B83" s="42"/>
      <c r="C83" s="43"/>
      <c r="D83" s="44"/>
      <c r="E83" s="45">
        <v>1</v>
      </c>
      <c r="F83" s="44"/>
      <c r="G83" s="28">
        <v>2</v>
      </c>
      <c r="H83" s="44"/>
      <c r="I83" s="3"/>
      <c r="J83" s="3">
        <v>2</v>
      </c>
      <c r="K83" s="44"/>
      <c r="L83" s="46" t="s">
        <v>303</v>
      </c>
      <c r="M83" s="46" t="s">
        <v>184</v>
      </c>
      <c r="N83" s="8">
        <v>1971</v>
      </c>
      <c r="O83" s="47">
        <f t="shared" si="0"/>
        <v>106</v>
      </c>
      <c r="P83" s="48">
        <f t="shared" si="1"/>
        <v>5</v>
      </c>
      <c r="Q83" s="49"/>
      <c r="AJ83" s="50">
        <v>8.4</v>
      </c>
      <c r="BB83" s="51">
        <v>42.2</v>
      </c>
      <c r="DZ83"/>
      <c r="ER83" s="50">
        <v>7</v>
      </c>
      <c r="FI83" s="53">
        <v>48.4</v>
      </c>
      <c r="GJ83" s="55"/>
      <c r="GK83" s="56"/>
      <c r="GL83" s="56"/>
      <c r="GM83" s="57"/>
      <c r="GN83" s="56"/>
      <c r="GO83" s="56"/>
      <c r="GP83" s="56"/>
      <c r="GQ83" s="56"/>
      <c r="GR83" s="56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I83" s="49"/>
    </row>
    <row r="84" spans="1:243" s="50" customFormat="1" ht="14.25">
      <c r="A84" s="41"/>
      <c r="B84" s="42"/>
      <c r="C84" s="43"/>
      <c r="D84" s="44"/>
      <c r="E84" s="45">
        <v>1</v>
      </c>
      <c r="F84" s="44"/>
      <c r="G84" s="28">
        <v>1</v>
      </c>
      <c r="H84" s="44"/>
      <c r="I84" s="3"/>
      <c r="J84" s="3">
        <v>5</v>
      </c>
      <c r="K84" s="44"/>
      <c r="L84" s="46" t="s">
        <v>304</v>
      </c>
      <c r="M84" s="46" t="s">
        <v>305</v>
      </c>
      <c r="N84" s="8">
        <v>1969</v>
      </c>
      <c r="O84" s="47">
        <f t="shared" si="0"/>
        <v>103.30000000000001</v>
      </c>
      <c r="P84" s="48">
        <f t="shared" si="1"/>
        <v>7</v>
      </c>
      <c r="Q84" s="49"/>
      <c r="AW84" s="52">
        <v>21.1</v>
      </c>
      <c r="CW84" s="50">
        <v>6</v>
      </c>
      <c r="DL84" s="50">
        <v>6.5</v>
      </c>
      <c r="DZ84"/>
      <c r="EE84" s="50">
        <v>5.4</v>
      </c>
      <c r="EF84" s="50">
        <v>9.1</v>
      </c>
      <c r="FI84" s="53">
        <v>55.2</v>
      </c>
      <c r="GJ84" s="55"/>
      <c r="GK84" s="56"/>
      <c r="GL84" s="56"/>
      <c r="GM84" s="57"/>
      <c r="GN84" s="56"/>
      <c r="GO84" s="56"/>
      <c r="GP84" s="56"/>
      <c r="GQ84" s="56"/>
      <c r="GR84" s="56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I84" s="49"/>
    </row>
    <row r="85" spans="1:243" s="50" customFormat="1" ht="14.25">
      <c r="A85" s="41"/>
      <c r="B85" s="42"/>
      <c r="C85" s="43"/>
      <c r="D85" s="44"/>
      <c r="E85" s="45"/>
      <c r="F85" s="44"/>
      <c r="G85" s="28"/>
      <c r="H85" s="44"/>
      <c r="I85" s="3"/>
      <c r="J85" s="3">
        <v>14</v>
      </c>
      <c r="K85" s="44"/>
      <c r="L85" s="46" t="s">
        <v>306</v>
      </c>
      <c r="M85" s="46" t="s">
        <v>212</v>
      </c>
      <c r="N85" s="8">
        <v>1973</v>
      </c>
      <c r="O85" s="47">
        <f t="shared" si="0"/>
        <v>100.69999999999999</v>
      </c>
      <c r="P85" s="48">
        <f t="shared" si="1"/>
        <v>14</v>
      </c>
      <c r="Q85" s="49"/>
      <c r="AN85" s="50">
        <v>11</v>
      </c>
      <c r="BA85" s="50">
        <v>8</v>
      </c>
      <c r="BF85" s="50">
        <v>11</v>
      </c>
      <c r="BN85" s="50">
        <v>5</v>
      </c>
      <c r="CH85" s="50">
        <v>5.8</v>
      </c>
      <c r="CK85" s="50">
        <v>10</v>
      </c>
      <c r="CW85" s="50">
        <v>6</v>
      </c>
      <c r="CZ85" s="50">
        <v>4</v>
      </c>
      <c r="DD85" s="50">
        <v>4.6</v>
      </c>
      <c r="DL85" s="50">
        <v>6.5</v>
      </c>
      <c r="DQ85" s="50">
        <v>5.2</v>
      </c>
      <c r="DW85" s="50">
        <v>6.9</v>
      </c>
      <c r="DZ85"/>
      <c r="EC85" s="50">
        <v>5.1</v>
      </c>
      <c r="EG85" s="50">
        <v>5.6</v>
      </c>
      <c r="EJ85" s="50">
        <v>6</v>
      </c>
      <c r="FI85" s="53"/>
      <c r="GJ85" s="55"/>
      <c r="GK85" s="56"/>
      <c r="GL85" s="56"/>
      <c r="GM85" s="57"/>
      <c r="GN85" s="56"/>
      <c r="GO85" s="56"/>
      <c r="GP85" s="56"/>
      <c r="GQ85" s="56"/>
      <c r="GR85" s="56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I85" s="49"/>
    </row>
    <row r="86" spans="1:243" s="50" customFormat="1" ht="14.25">
      <c r="A86" s="41"/>
      <c r="B86" s="42"/>
      <c r="C86" s="43"/>
      <c r="D86" s="44"/>
      <c r="E86" s="45"/>
      <c r="F86" s="44"/>
      <c r="G86" s="28"/>
      <c r="H86" s="44"/>
      <c r="I86" s="3"/>
      <c r="J86" s="3">
        <v>11</v>
      </c>
      <c r="K86" s="44"/>
      <c r="L86" s="46" t="s">
        <v>307</v>
      </c>
      <c r="M86" s="46" t="s">
        <v>198</v>
      </c>
      <c r="N86" s="8">
        <v>1959</v>
      </c>
      <c r="O86" s="47">
        <f t="shared" si="0"/>
        <v>99.69999999999999</v>
      </c>
      <c r="P86" s="48">
        <f t="shared" si="1"/>
        <v>11</v>
      </c>
      <c r="Q86" s="49"/>
      <c r="CA86" s="50">
        <v>6</v>
      </c>
      <c r="CG86" s="50">
        <v>8.7</v>
      </c>
      <c r="CH86" s="50">
        <v>5.8</v>
      </c>
      <c r="CK86" s="50">
        <v>10</v>
      </c>
      <c r="CP86" s="50">
        <v>9.8</v>
      </c>
      <c r="CR86" s="50">
        <v>9</v>
      </c>
      <c r="CW86" s="50">
        <v>6</v>
      </c>
      <c r="DA86" s="50">
        <v>10.4</v>
      </c>
      <c r="DL86" s="50">
        <v>6.5</v>
      </c>
      <c r="DZ86"/>
      <c r="EP86" s="50">
        <v>6</v>
      </c>
      <c r="FI86" s="53">
        <v>21.5</v>
      </c>
      <c r="GJ86" s="55"/>
      <c r="GK86" s="56"/>
      <c r="GL86" s="56"/>
      <c r="GM86" s="57"/>
      <c r="GN86" s="56"/>
      <c r="GO86" s="56"/>
      <c r="GP86" s="56"/>
      <c r="GQ86" s="56"/>
      <c r="GR86" s="56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I86" s="49"/>
    </row>
    <row r="87" spans="1:243" s="50" customFormat="1" ht="14.25">
      <c r="A87" s="41"/>
      <c r="B87" s="42"/>
      <c r="C87" s="43"/>
      <c r="D87" s="44"/>
      <c r="E87" s="45"/>
      <c r="F87" s="44">
        <v>1</v>
      </c>
      <c r="G87" s="28"/>
      <c r="H87" s="44"/>
      <c r="I87" s="3"/>
      <c r="J87" s="3">
        <v>13</v>
      </c>
      <c r="K87" s="44"/>
      <c r="L87" s="46" t="s">
        <v>308</v>
      </c>
      <c r="M87" s="46" t="s">
        <v>173</v>
      </c>
      <c r="N87" s="8">
        <v>1955</v>
      </c>
      <c r="O87" s="47">
        <f t="shared" si="0"/>
        <v>97.29999999999998</v>
      </c>
      <c r="P87" s="48">
        <f t="shared" si="1"/>
        <v>14</v>
      </c>
      <c r="Q87" s="49"/>
      <c r="T87" s="50">
        <v>7.6</v>
      </c>
      <c r="AE87" s="50">
        <v>10</v>
      </c>
      <c r="BJ87" s="50">
        <v>2.5</v>
      </c>
      <c r="BV87" s="50">
        <v>10.3</v>
      </c>
      <c r="CE87" s="50">
        <v>1</v>
      </c>
      <c r="CN87" s="50">
        <v>6.8</v>
      </c>
      <c r="DZ87"/>
      <c r="EN87" s="50">
        <v>6.5</v>
      </c>
      <c r="EQ87" s="50">
        <v>5</v>
      </c>
      <c r="EY87" s="50">
        <v>6.3</v>
      </c>
      <c r="FI87" s="53">
        <v>41.3</v>
      </c>
      <c r="GJ87" s="55"/>
      <c r="GK87" s="56"/>
      <c r="GL87" s="56"/>
      <c r="GM87" s="57"/>
      <c r="GN87" s="56"/>
      <c r="GO87" s="56"/>
      <c r="GP87" s="56"/>
      <c r="GQ87" s="56"/>
      <c r="GR87" s="56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I87" s="49"/>
    </row>
    <row r="88" spans="1:243" s="50" customFormat="1" ht="14.25">
      <c r="A88" s="41"/>
      <c r="B88" s="42"/>
      <c r="C88" s="43"/>
      <c r="D88" s="44"/>
      <c r="E88" s="45"/>
      <c r="F88" s="44"/>
      <c r="G88" s="28">
        <v>4</v>
      </c>
      <c r="H88" s="44"/>
      <c r="I88" s="3">
        <v>1</v>
      </c>
      <c r="J88" s="3">
        <v>1</v>
      </c>
      <c r="K88" s="44"/>
      <c r="L88" s="46" t="s">
        <v>309</v>
      </c>
      <c r="M88" s="46" t="s">
        <v>271</v>
      </c>
      <c r="N88" s="8">
        <v>1962</v>
      </c>
      <c r="O88" s="47">
        <f t="shared" si="0"/>
        <v>96.7</v>
      </c>
      <c r="P88" s="48">
        <f t="shared" si="1"/>
        <v>6</v>
      </c>
      <c r="Q88" s="49"/>
      <c r="DZ88"/>
      <c r="FI88" s="53">
        <v>96.7</v>
      </c>
      <c r="GJ88" s="55"/>
      <c r="GK88" s="56"/>
      <c r="GL88" s="56"/>
      <c r="GM88" s="57"/>
      <c r="GN88" s="56"/>
      <c r="GO88" s="56"/>
      <c r="GP88" s="56"/>
      <c r="GQ88" s="56"/>
      <c r="GR88" s="56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I88" s="49"/>
    </row>
    <row r="89" spans="1:243" s="50" customFormat="1" ht="14.25">
      <c r="A89" s="41"/>
      <c r="B89" s="42"/>
      <c r="C89" s="43"/>
      <c r="D89" s="44"/>
      <c r="E89" s="45"/>
      <c r="F89" s="44"/>
      <c r="G89" s="28">
        <v>2</v>
      </c>
      <c r="H89" s="44"/>
      <c r="I89" s="3"/>
      <c r="J89" s="3">
        <v>6</v>
      </c>
      <c r="K89" s="44"/>
      <c r="L89" s="46" t="s">
        <v>310</v>
      </c>
      <c r="M89" s="46" t="s">
        <v>196</v>
      </c>
      <c r="N89" s="8">
        <v>1963</v>
      </c>
      <c r="O89" s="47">
        <f t="shared" si="0"/>
        <v>93.30000000000001</v>
      </c>
      <c r="P89" s="48">
        <f t="shared" si="1"/>
        <v>8</v>
      </c>
      <c r="Q89" s="49"/>
      <c r="AW89" s="52">
        <v>21.1</v>
      </c>
      <c r="BK89" s="52">
        <v>21.1</v>
      </c>
      <c r="BY89" s="50" t="s">
        <v>176</v>
      </c>
      <c r="BZ89" s="50">
        <v>16.7</v>
      </c>
      <c r="DA89" s="50">
        <v>10.4</v>
      </c>
      <c r="DL89" s="50">
        <v>6.5</v>
      </c>
      <c r="DQ89" s="50">
        <v>5.2</v>
      </c>
      <c r="DZ89"/>
      <c r="EJ89" s="50">
        <v>6</v>
      </c>
      <c r="EZ89" s="50">
        <v>6.3</v>
      </c>
      <c r="FI89" s="53"/>
      <c r="GJ89" s="55"/>
      <c r="GK89" s="56"/>
      <c r="GL89" s="56"/>
      <c r="GM89" s="57"/>
      <c r="GN89" s="56"/>
      <c r="GO89" s="56"/>
      <c r="GP89" s="56"/>
      <c r="GQ89" s="56"/>
      <c r="GR89" s="56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I89" s="49"/>
    </row>
    <row r="90" spans="1:243" s="50" customFormat="1" ht="14.25">
      <c r="A90" s="41"/>
      <c r="B90" s="42"/>
      <c r="C90" s="43"/>
      <c r="D90" s="44"/>
      <c r="E90" s="45"/>
      <c r="F90" s="44">
        <v>1</v>
      </c>
      <c r="G90" s="28">
        <v>1</v>
      </c>
      <c r="H90" s="44"/>
      <c r="I90" s="3">
        <v>2</v>
      </c>
      <c r="J90" s="3">
        <v>6</v>
      </c>
      <c r="K90" s="44"/>
      <c r="L90" s="46" t="s">
        <v>311</v>
      </c>
      <c r="M90" s="46" t="s">
        <v>312</v>
      </c>
      <c r="N90" s="8">
        <v>1966</v>
      </c>
      <c r="O90" s="47">
        <f t="shared" si="0"/>
        <v>88.3</v>
      </c>
      <c r="P90" s="48">
        <f t="shared" si="1"/>
        <v>10</v>
      </c>
      <c r="Q90" s="49"/>
      <c r="DZ90"/>
      <c r="EN90" s="50">
        <v>6.4</v>
      </c>
      <c r="ER90" s="50">
        <v>7</v>
      </c>
      <c r="EZ90" s="50">
        <v>6.3</v>
      </c>
      <c r="FI90" s="53">
        <v>68.6</v>
      </c>
      <c r="GJ90" s="55"/>
      <c r="GK90" s="56"/>
      <c r="GL90" s="56"/>
      <c r="GM90" s="57"/>
      <c r="GN90" s="56"/>
      <c r="GO90" s="56"/>
      <c r="GP90" s="56"/>
      <c r="GQ90" s="56"/>
      <c r="GR90" s="56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I90" s="49"/>
    </row>
    <row r="91" spans="1:243" s="50" customFormat="1" ht="14.25">
      <c r="A91" s="41"/>
      <c r="B91" s="32"/>
      <c r="C91" s="43"/>
      <c r="D91" s="44"/>
      <c r="E91" s="45"/>
      <c r="F91" s="44"/>
      <c r="G91" s="28"/>
      <c r="H91" s="44"/>
      <c r="I91" s="3"/>
      <c r="J91" s="3">
        <v>9</v>
      </c>
      <c r="K91" s="44"/>
      <c r="L91" s="46" t="s">
        <v>313</v>
      </c>
      <c r="M91" s="46" t="s">
        <v>212</v>
      </c>
      <c r="N91" s="8">
        <v>1966</v>
      </c>
      <c r="O91" s="47">
        <f t="shared" si="0"/>
        <v>87.4</v>
      </c>
      <c r="P91" s="48">
        <f t="shared" si="1"/>
        <v>9</v>
      </c>
      <c r="Q91" s="49"/>
      <c r="CA91" s="50">
        <v>6</v>
      </c>
      <c r="DQ91" s="50">
        <v>5.2</v>
      </c>
      <c r="DW91" s="50">
        <v>6.9</v>
      </c>
      <c r="DZ91"/>
      <c r="EE91" s="50">
        <v>5.4</v>
      </c>
      <c r="EG91" s="50">
        <v>5.6</v>
      </c>
      <c r="ER91" s="50">
        <v>7</v>
      </c>
      <c r="EZ91" s="50">
        <v>6.3</v>
      </c>
      <c r="FI91" s="53">
        <v>45</v>
      </c>
      <c r="GJ91" s="55"/>
      <c r="GK91" s="56"/>
      <c r="GL91" s="56"/>
      <c r="GM91" s="57"/>
      <c r="GN91" s="56"/>
      <c r="GO91" s="56"/>
      <c r="GP91" s="56"/>
      <c r="GQ91" s="56"/>
      <c r="GR91" s="56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I91" s="49"/>
    </row>
    <row r="92" spans="1:243" s="50" customFormat="1" ht="14.25">
      <c r="A92" s="41"/>
      <c r="B92" s="42"/>
      <c r="C92" s="43"/>
      <c r="D92" s="44"/>
      <c r="E92" s="45">
        <v>1</v>
      </c>
      <c r="F92" s="44"/>
      <c r="G92" s="28">
        <v>1</v>
      </c>
      <c r="H92" s="44"/>
      <c r="I92" s="3"/>
      <c r="J92" s="3">
        <v>2</v>
      </c>
      <c r="K92" s="44">
        <v>1</v>
      </c>
      <c r="L92" s="46" t="s">
        <v>314</v>
      </c>
      <c r="M92" s="46" t="s">
        <v>315</v>
      </c>
      <c r="N92" s="8">
        <v>1982</v>
      </c>
      <c r="O92" s="47">
        <f t="shared" si="0"/>
        <v>86.4</v>
      </c>
      <c r="P92" s="48">
        <f t="shared" si="1"/>
        <v>5</v>
      </c>
      <c r="Q92" s="49"/>
      <c r="V92" s="51">
        <v>42.2</v>
      </c>
      <c r="AW92" s="52">
        <v>21.1</v>
      </c>
      <c r="BX92" s="50">
        <v>2.5</v>
      </c>
      <c r="DZ92"/>
      <c r="EZ92" s="50">
        <v>6.3</v>
      </c>
      <c r="FI92" s="53">
        <v>14.3</v>
      </c>
      <c r="GJ92" s="55"/>
      <c r="GK92" s="56"/>
      <c r="GL92" s="56"/>
      <c r="GM92" s="57"/>
      <c r="GN92" s="56"/>
      <c r="GO92" s="56"/>
      <c r="GP92" s="56"/>
      <c r="GQ92" s="56"/>
      <c r="GR92" s="56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I92" s="49"/>
    </row>
    <row r="93" spans="1:243" s="50" customFormat="1" ht="14.25">
      <c r="A93" s="41"/>
      <c r="B93" s="42"/>
      <c r="C93" s="43"/>
      <c r="D93" s="44"/>
      <c r="E93" s="45"/>
      <c r="F93" s="44"/>
      <c r="G93" s="28"/>
      <c r="H93" s="44"/>
      <c r="I93" s="3"/>
      <c r="J93" s="3">
        <v>8</v>
      </c>
      <c r="K93" s="44"/>
      <c r="L93" s="46" t="s">
        <v>316</v>
      </c>
      <c r="M93" s="46" t="s">
        <v>317</v>
      </c>
      <c r="N93" s="8">
        <v>1971</v>
      </c>
      <c r="O93" s="47">
        <f t="shared" si="0"/>
        <v>82.30000000000001</v>
      </c>
      <c r="P93" s="48">
        <f t="shared" si="1"/>
        <v>8</v>
      </c>
      <c r="Q93" s="49"/>
      <c r="CG93" s="50">
        <v>8.7</v>
      </c>
      <c r="CL93" s="50">
        <v>7</v>
      </c>
      <c r="DO93" s="50">
        <v>8.5</v>
      </c>
      <c r="DZ93"/>
      <c r="EA93" s="50">
        <v>10.2</v>
      </c>
      <c r="EE93" s="50">
        <v>5.4</v>
      </c>
      <c r="EF93" s="50">
        <v>9.1</v>
      </c>
      <c r="EL93" s="50">
        <v>10.1</v>
      </c>
      <c r="FA93" s="50">
        <v>9</v>
      </c>
      <c r="FI93" s="53">
        <v>14.3</v>
      </c>
      <c r="GJ93" s="55"/>
      <c r="GK93" s="56"/>
      <c r="GL93" s="56"/>
      <c r="GM93" s="57"/>
      <c r="GN93" s="56"/>
      <c r="GO93" s="56"/>
      <c r="GP93" s="56"/>
      <c r="GQ93" s="56"/>
      <c r="GR93" s="56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I93" s="49"/>
    </row>
    <row r="94" spans="1:243" s="50" customFormat="1" ht="14.25">
      <c r="A94" s="41"/>
      <c r="B94" s="42"/>
      <c r="C94" s="43"/>
      <c r="D94" s="44"/>
      <c r="E94" s="45"/>
      <c r="F94" s="44"/>
      <c r="G94" s="28"/>
      <c r="H94" s="44"/>
      <c r="I94" s="3">
        <v>1</v>
      </c>
      <c r="J94" s="3">
        <v>6</v>
      </c>
      <c r="K94" s="44"/>
      <c r="L94" s="46" t="s">
        <v>318</v>
      </c>
      <c r="M94" s="46" t="s">
        <v>196</v>
      </c>
      <c r="N94" s="8">
        <v>1960</v>
      </c>
      <c r="O94" s="47">
        <f t="shared" si="0"/>
        <v>78.4</v>
      </c>
      <c r="P94" s="48">
        <f t="shared" si="1"/>
        <v>7</v>
      </c>
      <c r="Q94" s="49"/>
      <c r="AV94" s="50">
        <v>13.5</v>
      </c>
      <c r="AZ94" s="50">
        <v>9.6</v>
      </c>
      <c r="CK94" s="50">
        <v>10</v>
      </c>
      <c r="DZ94"/>
      <c r="FI94" s="53">
        <v>45.3</v>
      </c>
      <c r="GJ94" s="55"/>
      <c r="GK94" s="56"/>
      <c r="GL94" s="56"/>
      <c r="GM94" s="57"/>
      <c r="GN94" s="56"/>
      <c r="GO94" s="56"/>
      <c r="GP94" s="56"/>
      <c r="GQ94" s="56"/>
      <c r="GR94" s="56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I94" s="49"/>
    </row>
    <row r="95" spans="1:243" s="50" customFormat="1" ht="14.25">
      <c r="A95" s="41" t="s">
        <v>176</v>
      </c>
      <c r="B95" s="42"/>
      <c r="C95" s="43"/>
      <c r="D95" s="44"/>
      <c r="E95" s="45">
        <v>1</v>
      </c>
      <c r="F95" s="44"/>
      <c r="G95" s="28">
        <v>1</v>
      </c>
      <c r="H95" s="44"/>
      <c r="I95" s="3"/>
      <c r="J95" s="3">
        <v>1</v>
      </c>
      <c r="K95" s="44"/>
      <c r="L95" s="46" t="s">
        <v>319</v>
      </c>
      <c r="M95" s="46" t="s">
        <v>320</v>
      </c>
      <c r="N95" s="8">
        <v>1971</v>
      </c>
      <c r="O95" s="47">
        <f t="shared" si="0"/>
        <v>77.60000000000001</v>
      </c>
      <c r="P95" s="48">
        <f t="shared" si="1"/>
        <v>3</v>
      </c>
      <c r="Q95" s="49"/>
      <c r="AC95" s="51">
        <v>42.2</v>
      </c>
      <c r="AW95" s="52">
        <v>21.1</v>
      </c>
      <c r="DZ95"/>
      <c r="FI95" s="53">
        <v>14.3</v>
      </c>
      <c r="GJ95" s="55"/>
      <c r="GK95" s="56"/>
      <c r="GL95" s="56"/>
      <c r="GM95" s="57"/>
      <c r="GN95" s="56"/>
      <c r="GO95" s="56"/>
      <c r="GP95" s="56"/>
      <c r="GQ95" s="56"/>
      <c r="GR95" s="56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I95" s="49"/>
    </row>
    <row r="96" spans="1:243" s="50" customFormat="1" ht="14.25">
      <c r="A96" s="41"/>
      <c r="B96" s="42"/>
      <c r="C96" s="43"/>
      <c r="D96" s="44"/>
      <c r="E96" s="45"/>
      <c r="F96" s="44"/>
      <c r="G96" s="28"/>
      <c r="H96" s="44"/>
      <c r="I96" s="3"/>
      <c r="J96" s="3">
        <v>8</v>
      </c>
      <c r="K96" s="44">
        <v>1</v>
      </c>
      <c r="L96" s="46" t="s">
        <v>321</v>
      </c>
      <c r="M96" s="46" t="s">
        <v>284</v>
      </c>
      <c r="N96" s="8">
        <v>1958</v>
      </c>
      <c r="O96" s="47">
        <f t="shared" si="0"/>
        <v>76.3</v>
      </c>
      <c r="P96" s="48">
        <f t="shared" si="1"/>
        <v>9</v>
      </c>
      <c r="Q96" s="49"/>
      <c r="CR96" s="50">
        <v>9</v>
      </c>
      <c r="DZ96"/>
      <c r="FI96" s="53">
        <v>67.3</v>
      </c>
      <c r="GJ96" s="55"/>
      <c r="GK96" s="56"/>
      <c r="GL96" s="56"/>
      <c r="GM96" s="57"/>
      <c r="GN96" s="56"/>
      <c r="GO96" s="56"/>
      <c r="GP96" s="56"/>
      <c r="GQ96" s="56"/>
      <c r="GR96" s="56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I96" s="49"/>
    </row>
    <row r="97" spans="1:243" s="50" customFormat="1" ht="14.25">
      <c r="A97" s="41"/>
      <c r="B97" s="42"/>
      <c r="C97" s="43"/>
      <c r="D97" s="44"/>
      <c r="E97" s="45"/>
      <c r="F97" s="44"/>
      <c r="G97" s="28"/>
      <c r="H97" s="44"/>
      <c r="I97" s="3">
        <v>1</v>
      </c>
      <c r="J97" s="3">
        <v>9</v>
      </c>
      <c r="K97" s="44">
        <v>4</v>
      </c>
      <c r="L97" s="46" t="s">
        <v>322</v>
      </c>
      <c r="M97" s="46" t="s">
        <v>323</v>
      </c>
      <c r="N97" s="8">
        <v>1959</v>
      </c>
      <c r="O97" s="47">
        <f t="shared" si="0"/>
        <v>76.29999999999998</v>
      </c>
      <c r="P97" s="48">
        <f t="shared" si="1"/>
        <v>14</v>
      </c>
      <c r="Q97" s="49"/>
      <c r="BD97" s="50">
        <v>1.6</v>
      </c>
      <c r="BG97" s="50">
        <v>8</v>
      </c>
      <c r="BJ97" s="50">
        <v>2.5</v>
      </c>
      <c r="BM97" s="50">
        <v>1.6</v>
      </c>
      <c r="BP97" s="50">
        <v>1.8</v>
      </c>
      <c r="CE97" s="50">
        <v>1</v>
      </c>
      <c r="CH97" s="50">
        <v>5.8</v>
      </c>
      <c r="CP97" s="50">
        <v>9.8</v>
      </c>
      <c r="CR97" s="50">
        <v>9</v>
      </c>
      <c r="CU97" s="50">
        <v>6.3</v>
      </c>
      <c r="CW97" s="50">
        <v>6</v>
      </c>
      <c r="DE97" s="50">
        <v>3</v>
      </c>
      <c r="DW97" s="50">
        <v>6.9</v>
      </c>
      <c r="DZ97"/>
      <c r="FI97" s="53">
        <v>13</v>
      </c>
      <c r="GJ97" s="55"/>
      <c r="GK97" s="56"/>
      <c r="GL97" s="56"/>
      <c r="GM97" s="57"/>
      <c r="GN97" s="56"/>
      <c r="GO97" s="56"/>
      <c r="GP97" s="56"/>
      <c r="GQ97" s="56"/>
      <c r="GR97" s="56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I97" s="49"/>
    </row>
    <row r="98" spans="1:243" s="50" customFormat="1" ht="14.25">
      <c r="A98" s="41"/>
      <c r="B98" s="42"/>
      <c r="C98" s="43"/>
      <c r="D98" s="44"/>
      <c r="E98" s="45"/>
      <c r="F98" s="44"/>
      <c r="G98" s="28"/>
      <c r="H98" s="44"/>
      <c r="I98" s="3">
        <v>1</v>
      </c>
      <c r="J98" s="3">
        <v>9</v>
      </c>
      <c r="K98" s="44">
        <v>5</v>
      </c>
      <c r="L98" s="46" t="s">
        <v>324</v>
      </c>
      <c r="M98" s="46" t="s">
        <v>325</v>
      </c>
      <c r="N98" s="8">
        <v>1968</v>
      </c>
      <c r="O98" s="47">
        <f t="shared" si="0"/>
        <v>75.6</v>
      </c>
      <c r="P98" s="48">
        <f t="shared" si="1"/>
        <v>15</v>
      </c>
      <c r="Q98" s="49"/>
      <c r="BD98" s="50">
        <v>1.6</v>
      </c>
      <c r="BG98" s="50">
        <v>8</v>
      </c>
      <c r="BJ98" s="50">
        <v>2.5</v>
      </c>
      <c r="BM98" s="50">
        <v>1.6</v>
      </c>
      <c r="BP98" s="50">
        <v>1.6</v>
      </c>
      <c r="BX98" s="50">
        <v>2.5</v>
      </c>
      <c r="CE98" s="50">
        <v>1</v>
      </c>
      <c r="CH98" s="50">
        <v>5.8</v>
      </c>
      <c r="CP98" s="50">
        <v>9.8</v>
      </c>
      <c r="CR98" s="50">
        <v>9</v>
      </c>
      <c r="CU98" s="50">
        <v>6.3</v>
      </c>
      <c r="CW98" s="50">
        <v>6</v>
      </c>
      <c r="DE98" s="50">
        <v>3</v>
      </c>
      <c r="DW98" s="50">
        <v>6.9</v>
      </c>
      <c r="DZ98"/>
      <c r="FI98" s="53">
        <v>10</v>
      </c>
      <c r="GJ98" s="55"/>
      <c r="GK98" s="56"/>
      <c r="GL98" s="56"/>
      <c r="GM98" s="57"/>
      <c r="GN98" s="56"/>
      <c r="GO98" s="56"/>
      <c r="GP98" s="56"/>
      <c r="GQ98" s="56"/>
      <c r="GR98" s="56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I98" s="49"/>
    </row>
    <row r="99" spans="1:243" s="50" customFormat="1" ht="14.25">
      <c r="A99" s="41"/>
      <c r="B99" s="42"/>
      <c r="C99" s="43"/>
      <c r="D99" s="44"/>
      <c r="E99" s="45"/>
      <c r="F99" s="44"/>
      <c r="G99" s="28"/>
      <c r="H99" s="44"/>
      <c r="I99" s="3"/>
      <c r="J99" s="3">
        <v>7</v>
      </c>
      <c r="K99" s="44"/>
      <c r="L99" s="46" t="s">
        <v>306</v>
      </c>
      <c r="M99" s="46" t="s">
        <v>320</v>
      </c>
      <c r="N99" s="8">
        <v>1978</v>
      </c>
      <c r="O99" s="47">
        <f t="shared" si="0"/>
        <v>67.8</v>
      </c>
      <c r="P99" s="48">
        <f t="shared" si="1"/>
        <v>7</v>
      </c>
      <c r="Q99" s="49"/>
      <c r="CK99" s="50">
        <v>10</v>
      </c>
      <c r="DW99" s="50">
        <v>6.9</v>
      </c>
      <c r="DZ99"/>
      <c r="EF99" s="50">
        <v>9.1</v>
      </c>
      <c r="EJ99" s="50">
        <v>6</v>
      </c>
      <c r="EZ99" s="50">
        <v>6.3</v>
      </c>
      <c r="FA99" s="50">
        <v>9</v>
      </c>
      <c r="FI99" s="53">
        <v>20.5</v>
      </c>
      <c r="GJ99" s="55"/>
      <c r="GK99" s="56"/>
      <c r="GL99" s="56"/>
      <c r="GM99" s="57"/>
      <c r="GN99" s="56"/>
      <c r="GO99" s="56"/>
      <c r="GP99" s="56"/>
      <c r="GQ99" s="56"/>
      <c r="GR99" s="56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I99" s="49"/>
    </row>
    <row r="100" spans="1:243" s="50" customFormat="1" ht="14.25">
      <c r="A100" s="41"/>
      <c r="B100" s="42"/>
      <c r="C100" s="43"/>
      <c r="D100" s="44"/>
      <c r="E100" s="45"/>
      <c r="F100" s="44"/>
      <c r="G100" s="28"/>
      <c r="H100" s="44"/>
      <c r="I100" s="3"/>
      <c r="J100" s="3">
        <v>6</v>
      </c>
      <c r="K100" s="44"/>
      <c r="L100" s="46" t="s">
        <v>326</v>
      </c>
      <c r="M100" s="46" t="s">
        <v>188</v>
      </c>
      <c r="N100" s="8">
        <v>1962</v>
      </c>
      <c r="O100" s="47">
        <f t="shared" si="0"/>
        <v>67.6</v>
      </c>
      <c r="P100" s="48">
        <f t="shared" si="1"/>
        <v>6</v>
      </c>
      <c r="Q100" s="49"/>
      <c r="X100" s="50">
        <v>8.6</v>
      </c>
      <c r="AN100" s="50">
        <v>11</v>
      </c>
      <c r="BA100" s="50">
        <v>8</v>
      </c>
      <c r="BI100" s="50">
        <v>10</v>
      </c>
      <c r="BL100" s="50">
        <v>10</v>
      </c>
      <c r="DZ100"/>
      <c r="FI100" s="53">
        <v>20</v>
      </c>
      <c r="GJ100" s="55"/>
      <c r="GK100" s="56"/>
      <c r="GL100" s="56"/>
      <c r="GM100" s="57"/>
      <c r="GN100" s="56"/>
      <c r="GO100" s="56"/>
      <c r="GP100" s="56"/>
      <c r="GQ100" s="56"/>
      <c r="GR100" s="56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I100" s="49"/>
    </row>
    <row r="101" spans="1:243" s="50" customFormat="1" ht="14.25">
      <c r="A101" s="41"/>
      <c r="B101" s="42"/>
      <c r="C101" s="43"/>
      <c r="D101" s="44"/>
      <c r="E101" s="45"/>
      <c r="F101" s="44"/>
      <c r="G101" s="28">
        <v>1</v>
      </c>
      <c r="H101" s="44"/>
      <c r="I101" s="3"/>
      <c r="J101" s="3">
        <v>5</v>
      </c>
      <c r="K101" s="44">
        <v>1</v>
      </c>
      <c r="L101" s="46" t="s">
        <v>327</v>
      </c>
      <c r="M101" s="46" t="s">
        <v>239</v>
      </c>
      <c r="N101" s="8">
        <v>1965</v>
      </c>
      <c r="O101" s="47">
        <f t="shared" si="0"/>
        <v>66.7</v>
      </c>
      <c r="P101" s="48">
        <f t="shared" si="1"/>
        <v>7</v>
      </c>
      <c r="Q101" s="49"/>
      <c r="BX101" s="50">
        <v>2.5</v>
      </c>
      <c r="DR101" s="50">
        <v>7.6</v>
      </c>
      <c r="DX101" s="50">
        <v>7</v>
      </c>
      <c r="DZ101"/>
      <c r="EE101" s="50">
        <v>5.4</v>
      </c>
      <c r="EL101" s="50">
        <v>10.1</v>
      </c>
      <c r="FI101" s="53">
        <v>34.1</v>
      </c>
      <c r="GJ101" s="55"/>
      <c r="GK101" s="56"/>
      <c r="GL101" s="56"/>
      <c r="GM101" s="57"/>
      <c r="GN101" s="56"/>
      <c r="GO101" s="56"/>
      <c r="GP101" s="56"/>
      <c r="GQ101" s="56"/>
      <c r="GR101" s="56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I101" s="49"/>
    </row>
    <row r="102" spans="1:243" s="50" customFormat="1" ht="14.25">
      <c r="A102" s="41"/>
      <c r="B102" s="42"/>
      <c r="C102" s="43"/>
      <c r="D102" s="44"/>
      <c r="E102" s="45"/>
      <c r="F102" s="44"/>
      <c r="G102" s="28">
        <v>1</v>
      </c>
      <c r="H102" s="44"/>
      <c r="I102" s="3"/>
      <c r="J102" s="3">
        <v>6</v>
      </c>
      <c r="K102" s="44"/>
      <c r="L102" s="46" t="s">
        <v>328</v>
      </c>
      <c r="M102" s="46" t="s">
        <v>329</v>
      </c>
      <c r="N102" s="8">
        <v>1955</v>
      </c>
      <c r="O102" s="47">
        <f t="shared" si="0"/>
        <v>65.30000000000001</v>
      </c>
      <c r="P102" s="48">
        <f t="shared" si="1"/>
        <v>7</v>
      </c>
      <c r="Q102" s="49"/>
      <c r="U102" s="52">
        <v>21.1</v>
      </c>
      <c r="AG102" s="50">
        <v>10.4</v>
      </c>
      <c r="CJ102" s="50">
        <v>6.2</v>
      </c>
      <c r="CP102" s="50">
        <v>9.8</v>
      </c>
      <c r="CU102" s="50">
        <v>6.3</v>
      </c>
      <c r="DQ102" s="50">
        <v>5.2</v>
      </c>
      <c r="DZ102"/>
      <c r="EZ102" s="50">
        <v>6.3</v>
      </c>
      <c r="FI102" s="53"/>
      <c r="GJ102" s="55"/>
      <c r="GK102" s="56"/>
      <c r="GL102" s="56"/>
      <c r="GM102" s="57"/>
      <c r="GN102" s="56"/>
      <c r="GO102" s="56"/>
      <c r="GP102" s="56"/>
      <c r="GQ102" s="56"/>
      <c r="GR102" s="56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I102" s="49"/>
    </row>
    <row r="103" spans="1:243" s="50" customFormat="1" ht="14.25">
      <c r="A103" s="41"/>
      <c r="B103" s="42"/>
      <c r="C103" s="43"/>
      <c r="D103" s="44"/>
      <c r="E103" s="45"/>
      <c r="F103" s="44"/>
      <c r="G103" s="28">
        <v>1</v>
      </c>
      <c r="H103" s="44"/>
      <c r="I103" s="36"/>
      <c r="J103" s="36">
        <v>4</v>
      </c>
      <c r="K103" s="36"/>
      <c r="L103" s="46" t="s">
        <v>330</v>
      </c>
      <c r="M103" s="46" t="s">
        <v>331</v>
      </c>
      <c r="N103" s="8">
        <v>1975</v>
      </c>
      <c r="O103" s="47">
        <f t="shared" si="0"/>
        <v>64.6</v>
      </c>
      <c r="P103" s="48">
        <f t="shared" si="1"/>
        <v>5</v>
      </c>
      <c r="Q103" s="49"/>
      <c r="AS103" s="52">
        <v>21.1</v>
      </c>
      <c r="AV103" s="50">
        <v>13.5</v>
      </c>
      <c r="CA103" s="50">
        <v>6</v>
      </c>
      <c r="DZ103"/>
      <c r="EZ103" s="50">
        <v>6.3</v>
      </c>
      <c r="FI103" s="53">
        <v>17.7</v>
      </c>
      <c r="GJ103" s="55"/>
      <c r="GK103" s="56"/>
      <c r="GL103" s="56"/>
      <c r="GM103" s="57"/>
      <c r="GN103" s="56"/>
      <c r="GO103" s="56"/>
      <c r="GP103" s="56"/>
      <c r="GQ103" s="56"/>
      <c r="GR103" s="56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I103" s="49"/>
    </row>
    <row r="104" spans="1:243" s="50" customFormat="1" ht="14.25">
      <c r="A104" s="41"/>
      <c r="B104" s="42"/>
      <c r="C104" s="43"/>
      <c r="D104" s="44"/>
      <c r="E104" s="45"/>
      <c r="F104" s="44">
        <v>1</v>
      </c>
      <c r="G104" s="28"/>
      <c r="H104" s="44"/>
      <c r="I104" s="3"/>
      <c r="J104" s="3">
        <v>8</v>
      </c>
      <c r="K104" s="44">
        <v>3</v>
      </c>
      <c r="L104" s="46" t="s">
        <v>249</v>
      </c>
      <c r="M104" s="46" t="s">
        <v>332</v>
      </c>
      <c r="N104" s="8">
        <v>1990</v>
      </c>
      <c r="O104" s="47">
        <f t="shared" si="0"/>
        <v>63.50000000000001</v>
      </c>
      <c r="P104" s="48">
        <f t="shared" si="1"/>
        <v>12</v>
      </c>
      <c r="Q104" s="49"/>
      <c r="BD104" s="50">
        <v>1.6</v>
      </c>
      <c r="BI104" s="50">
        <v>10</v>
      </c>
      <c r="BJ104" s="50">
        <v>2.5</v>
      </c>
      <c r="BM104" s="50">
        <v>1.6</v>
      </c>
      <c r="BP104" s="50">
        <v>6.2</v>
      </c>
      <c r="BX104" s="50">
        <v>2.5</v>
      </c>
      <c r="CE104" s="50">
        <v>1</v>
      </c>
      <c r="CH104" s="50">
        <v>5.8</v>
      </c>
      <c r="DQ104" s="50">
        <v>5.2</v>
      </c>
      <c r="DZ104"/>
      <c r="EJ104" s="50">
        <v>6</v>
      </c>
      <c r="EN104" s="50">
        <v>8.6</v>
      </c>
      <c r="EZ104" s="50">
        <v>6.3</v>
      </c>
      <c r="FI104" s="53">
        <v>6.2</v>
      </c>
      <c r="GJ104" s="55"/>
      <c r="GK104" s="56"/>
      <c r="GL104" s="56"/>
      <c r="GM104" s="57"/>
      <c r="GN104" s="56"/>
      <c r="GO104" s="56"/>
      <c r="GP104" s="56"/>
      <c r="GQ104" s="56"/>
      <c r="GR104" s="56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I104" s="49"/>
    </row>
    <row r="105" spans="1:243" s="50" customFormat="1" ht="14.25">
      <c r="A105" s="41"/>
      <c r="B105" s="42"/>
      <c r="C105" s="43"/>
      <c r="D105" s="44"/>
      <c r="E105" s="45"/>
      <c r="F105" s="44"/>
      <c r="G105" s="28"/>
      <c r="H105" s="44"/>
      <c r="I105" s="3">
        <v>1</v>
      </c>
      <c r="J105" s="3">
        <v>6</v>
      </c>
      <c r="K105" s="44"/>
      <c r="L105" s="46" t="s">
        <v>333</v>
      </c>
      <c r="M105" s="46" t="s">
        <v>192</v>
      </c>
      <c r="N105" s="8">
        <v>1974</v>
      </c>
      <c r="O105" s="47">
        <f t="shared" si="0"/>
        <v>63.2</v>
      </c>
      <c r="P105" s="48">
        <f t="shared" si="1"/>
        <v>7</v>
      </c>
      <c r="Q105" s="49"/>
      <c r="CA105" s="50">
        <v>6</v>
      </c>
      <c r="CG105" s="50">
        <v>8.7</v>
      </c>
      <c r="CH105" s="50">
        <v>5.8</v>
      </c>
      <c r="DZ105"/>
      <c r="EJ105" s="50">
        <v>6</v>
      </c>
      <c r="FI105" s="53">
        <v>36.7</v>
      </c>
      <c r="GJ105" s="55"/>
      <c r="GK105" s="56"/>
      <c r="GL105" s="56"/>
      <c r="GM105" s="57"/>
      <c r="GN105" s="56"/>
      <c r="GO105" s="56"/>
      <c r="GP105" s="56"/>
      <c r="GQ105" s="56"/>
      <c r="GR105" s="56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I105" s="49"/>
    </row>
    <row r="106" spans="1:243" s="50" customFormat="1" ht="14.25">
      <c r="A106" s="41"/>
      <c r="B106" s="42"/>
      <c r="C106" s="43"/>
      <c r="D106" s="44"/>
      <c r="E106" s="45"/>
      <c r="F106" s="44"/>
      <c r="G106" s="28">
        <v>1</v>
      </c>
      <c r="H106" s="44"/>
      <c r="I106" s="3"/>
      <c r="J106" s="3">
        <v>4</v>
      </c>
      <c r="K106" s="44"/>
      <c r="L106" s="46" t="s">
        <v>334</v>
      </c>
      <c r="M106" s="46" t="s">
        <v>335</v>
      </c>
      <c r="N106" s="8">
        <v>1969</v>
      </c>
      <c r="O106" s="47">
        <f t="shared" si="0"/>
        <v>58.6</v>
      </c>
      <c r="P106" s="48">
        <f t="shared" si="1"/>
        <v>5</v>
      </c>
      <c r="Q106" s="49"/>
      <c r="AS106" s="52">
        <v>21.1</v>
      </c>
      <c r="AV106" s="50">
        <v>13.5</v>
      </c>
      <c r="DZ106"/>
      <c r="EZ106" s="50">
        <v>6.3</v>
      </c>
      <c r="FI106" s="53">
        <v>17.7</v>
      </c>
      <c r="GJ106" s="55"/>
      <c r="GK106" s="56"/>
      <c r="GL106" s="56"/>
      <c r="GM106" s="57"/>
      <c r="GN106" s="56"/>
      <c r="GO106" s="56"/>
      <c r="GP106" s="56"/>
      <c r="GQ106" s="56"/>
      <c r="GR106" s="56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I106" s="49"/>
    </row>
    <row r="107" spans="1:243" s="50" customFormat="1" ht="14.25">
      <c r="A107" s="41"/>
      <c r="B107" s="42"/>
      <c r="C107" s="43"/>
      <c r="D107" s="44"/>
      <c r="E107" s="45"/>
      <c r="F107" s="44"/>
      <c r="G107" s="28">
        <v>2</v>
      </c>
      <c r="H107" s="44"/>
      <c r="I107" s="3"/>
      <c r="J107" s="3">
        <v>2</v>
      </c>
      <c r="K107" s="44"/>
      <c r="L107" s="46" t="s">
        <v>333</v>
      </c>
      <c r="M107" s="46" t="s">
        <v>260</v>
      </c>
      <c r="N107" s="8">
        <v>1977</v>
      </c>
      <c r="O107" s="47">
        <f t="shared" si="0"/>
        <v>53.50000000000001</v>
      </c>
      <c r="P107" s="48">
        <f t="shared" si="1"/>
        <v>4</v>
      </c>
      <c r="Q107" s="49"/>
      <c r="AF107" s="52">
        <v>21.1</v>
      </c>
      <c r="BN107" s="50">
        <v>5</v>
      </c>
      <c r="CU107" s="50">
        <v>6.3</v>
      </c>
      <c r="DZ107"/>
      <c r="FI107" s="53">
        <v>21.1</v>
      </c>
      <c r="GJ107" s="55"/>
      <c r="GK107" s="56"/>
      <c r="GL107" s="56"/>
      <c r="GM107" s="57"/>
      <c r="GN107" s="56"/>
      <c r="GO107" s="56"/>
      <c r="GP107" s="56"/>
      <c r="GQ107" s="56"/>
      <c r="GR107" s="56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I107" s="49"/>
    </row>
    <row r="108" spans="1:243" s="50" customFormat="1" ht="14.25">
      <c r="A108" s="41"/>
      <c r="B108" s="42"/>
      <c r="C108" s="43"/>
      <c r="D108" s="44"/>
      <c r="E108" s="45"/>
      <c r="F108" s="44">
        <v>1</v>
      </c>
      <c r="G108" s="28"/>
      <c r="H108" s="44"/>
      <c r="I108" s="3"/>
      <c r="J108" s="3">
        <v>4</v>
      </c>
      <c r="K108" s="44"/>
      <c r="L108" s="46" t="s">
        <v>336</v>
      </c>
      <c r="M108" s="46" t="s">
        <v>320</v>
      </c>
      <c r="N108" s="8">
        <v>1969</v>
      </c>
      <c r="O108" s="47">
        <f t="shared" si="0"/>
        <v>52.49999999999999</v>
      </c>
      <c r="P108" s="48">
        <f t="shared" si="1"/>
        <v>5</v>
      </c>
      <c r="Q108" s="49"/>
      <c r="AZ108" s="50">
        <v>4.8</v>
      </c>
      <c r="DZ108"/>
      <c r="EN108" s="50">
        <v>4.3</v>
      </c>
      <c r="FB108" s="50">
        <v>30</v>
      </c>
      <c r="FH108" s="50">
        <v>10</v>
      </c>
      <c r="FI108" s="53">
        <v>3.4</v>
      </c>
      <c r="GJ108" s="55"/>
      <c r="GK108" s="56"/>
      <c r="GL108" s="56"/>
      <c r="GM108" s="57"/>
      <c r="GN108" s="56"/>
      <c r="GO108" s="56"/>
      <c r="GP108" s="56"/>
      <c r="GQ108" s="56"/>
      <c r="GR108" s="56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I108" s="49"/>
    </row>
    <row r="109" spans="1:243" s="50" customFormat="1" ht="14.25">
      <c r="A109" s="41"/>
      <c r="B109" s="42"/>
      <c r="C109" s="43"/>
      <c r="D109" s="44"/>
      <c r="E109" s="45"/>
      <c r="F109" s="44"/>
      <c r="G109" s="28"/>
      <c r="H109" s="44"/>
      <c r="I109" s="3">
        <v>2</v>
      </c>
      <c r="J109" s="3">
        <v>4</v>
      </c>
      <c r="K109" s="44"/>
      <c r="L109" s="46" t="s">
        <v>337</v>
      </c>
      <c r="M109" s="46" t="s">
        <v>338</v>
      </c>
      <c r="N109" s="8">
        <v>1983</v>
      </c>
      <c r="O109" s="47">
        <f t="shared" si="0"/>
        <v>51.8</v>
      </c>
      <c r="P109" s="48">
        <f t="shared" si="1"/>
        <v>6</v>
      </c>
      <c r="Q109" s="49"/>
      <c r="DZ109"/>
      <c r="FH109" s="50">
        <v>10</v>
      </c>
      <c r="FI109" s="53">
        <v>41.8</v>
      </c>
      <c r="GJ109" s="55"/>
      <c r="GK109" s="56"/>
      <c r="GL109" s="56"/>
      <c r="GM109" s="57"/>
      <c r="GN109" s="56"/>
      <c r="GO109" s="56"/>
      <c r="GP109" s="56"/>
      <c r="GQ109" s="56"/>
      <c r="GR109" s="56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I109" s="49"/>
    </row>
    <row r="110" spans="1:243" s="50" customFormat="1" ht="14.25">
      <c r="A110" s="41"/>
      <c r="B110" s="42"/>
      <c r="C110" s="43"/>
      <c r="D110" s="44"/>
      <c r="E110" s="45"/>
      <c r="F110" s="44"/>
      <c r="G110" s="28">
        <v>1</v>
      </c>
      <c r="H110" s="44"/>
      <c r="I110" s="3"/>
      <c r="J110" s="3">
        <v>3</v>
      </c>
      <c r="K110" s="44"/>
      <c r="L110" s="46" t="s">
        <v>339</v>
      </c>
      <c r="M110" s="46" t="s">
        <v>340</v>
      </c>
      <c r="N110" s="8">
        <v>1974</v>
      </c>
      <c r="O110" s="47">
        <f t="shared" si="0"/>
        <v>51</v>
      </c>
      <c r="P110" s="48">
        <f t="shared" si="1"/>
        <v>4</v>
      </c>
      <c r="Q110" s="49"/>
      <c r="BT110" s="50">
        <v>5.6</v>
      </c>
      <c r="DZ110"/>
      <c r="FI110" s="53">
        <v>45.4</v>
      </c>
      <c r="GJ110" s="55"/>
      <c r="GK110" s="56"/>
      <c r="GL110" s="56"/>
      <c r="GM110" s="57"/>
      <c r="GN110" s="56"/>
      <c r="GO110" s="56"/>
      <c r="GP110" s="56"/>
      <c r="GQ110" s="56"/>
      <c r="GR110" s="56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I110" s="49"/>
    </row>
    <row r="111" spans="1:243" s="50" customFormat="1" ht="14.25">
      <c r="A111" s="41"/>
      <c r="B111" s="42"/>
      <c r="C111" s="43"/>
      <c r="D111" s="44"/>
      <c r="E111" s="45"/>
      <c r="F111" s="44"/>
      <c r="G111" s="28">
        <v>1</v>
      </c>
      <c r="H111" s="44"/>
      <c r="I111" s="3"/>
      <c r="J111" s="3">
        <v>2</v>
      </c>
      <c r="K111" s="44"/>
      <c r="L111" s="46" t="s">
        <v>341</v>
      </c>
      <c r="M111" s="46" t="s">
        <v>342</v>
      </c>
      <c r="N111" s="8">
        <v>1977</v>
      </c>
      <c r="O111" s="47">
        <f t="shared" si="0"/>
        <v>51</v>
      </c>
      <c r="P111" s="48">
        <f t="shared" si="1"/>
        <v>3</v>
      </c>
      <c r="Q111" s="49"/>
      <c r="BT111" s="50">
        <v>5.6</v>
      </c>
      <c r="DZ111"/>
      <c r="FI111" s="53">
        <v>45.4</v>
      </c>
      <c r="GJ111" s="55"/>
      <c r="GK111" s="56"/>
      <c r="GL111" s="56"/>
      <c r="GM111" s="57"/>
      <c r="GN111" s="56"/>
      <c r="GO111" s="56"/>
      <c r="GP111" s="56"/>
      <c r="GQ111" s="56"/>
      <c r="GR111" s="56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I111" s="49"/>
    </row>
    <row r="112" spans="1:243" s="50" customFormat="1" ht="14.25">
      <c r="A112" s="41"/>
      <c r="B112" s="42"/>
      <c r="C112" s="43"/>
      <c r="D112" s="44"/>
      <c r="E112" s="45"/>
      <c r="F112" s="44"/>
      <c r="G112" s="28">
        <v>2</v>
      </c>
      <c r="H112" s="44"/>
      <c r="I112" s="3"/>
      <c r="J112" s="3">
        <v>1</v>
      </c>
      <c r="K112" s="44"/>
      <c r="L112" s="46" t="s">
        <v>213</v>
      </c>
      <c r="M112" s="46" t="s">
        <v>343</v>
      </c>
      <c r="N112" s="8">
        <v>1972</v>
      </c>
      <c r="O112" s="47">
        <f t="shared" si="0"/>
        <v>50.6</v>
      </c>
      <c r="P112" s="48">
        <f t="shared" si="1"/>
        <v>3</v>
      </c>
      <c r="Q112" s="49"/>
      <c r="AF112" s="52">
        <v>21.1</v>
      </c>
      <c r="AJ112" s="50">
        <v>8.4</v>
      </c>
      <c r="AW112" s="52">
        <v>21.1</v>
      </c>
      <c r="DZ112"/>
      <c r="FI112" s="53"/>
      <c r="GJ112" s="55"/>
      <c r="GK112" s="56"/>
      <c r="GL112" s="56"/>
      <c r="GM112" s="57"/>
      <c r="GN112" s="56"/>
      <c r="GO112" s="56"/>
      <c r="GP112" s="56"/>
      <c r="GQ112" s="56"/>
      <c r="GR112" s="56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I112" s="49"/>
    </row>
    <row r="113" spans="1:243" s="50" customFormat="1" ht="14.25">
      <c r="A113" s="41"/>
      <c r="B113" s="42"/>
      <c r="C113" s="43"/>
      <c r="D113" s="34"/>
      <c r="E113" s="45"/>
      <c r="F113" s="44"/>
      <c r="G113" s="28">
        <v>1</v>
      </c>
      <c r="H113" s="44"/>
      <c r="I113" s="3"/>
      <c r="J113" s="3">
        <v>2</v>
      </c>
      <c r="K113" s="44"/>
      <c r="L113" s="46" t="s">
        <v>344</v>
      </c>
      <c r="M113" s="46" t="s">
        <v>260</v>
      </c>
      <c r="N113" s="8">
        <v>1976</v>
      </c>
      <c r="O113" s="47">
        <f t="shared" si="0"/>
        <v>48.3</v>
      </c>
      <c r="P113" s="48">
        <f t="shared" si="1"/>
        <v>3</v>
      </c>
      <c r="Q113" s="49"/>
      <c r="AN113" s="50">
        <v>11</v>
      </c>
      <c r="CK113" s="50">
        <v>10</v>
      </c>
      <c r="DZ113"/>
      <c r="FI113" s="53">
        <v>27.3</v>
      </c>
      <c r="GJ113" s="55"/>
      <c r="GK113" s="56"/>
      <c r="GL113" s="56"/>
      <c r="GM113" s="57"/>
      <c r="GN113" s="56"/>
      <c r="GO113" s="56"/>
      <c r="GP113" s="56"/>
      <c r="GQ113" s="56"/>
      <c r="GR113" s="56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I113" s="49"/>
    </row>
    <row r="114" spans="1:243" s="50" customFormat="1" ht="14.25">
      <c r="A114" s="41"/>
      <c r="B114" s="42"/>
      <c r="C114" s="43"/>
      <c r="D114" s="44"/>
      <c r="E114" s="45"/>
      <c r="F114" s="44"/>
      <c r="G114" s="28">
        <v>1</v>
      </c>
      <c r="H114" s="44"/>
      <c r="I114" s="3">
        <v>1</v>
      </c>
      <c r="J114" s="3">
        <v>2</v>
      </c>
      <c r="K114" s="44"/>
      <c r="L114" s="46" t="s">
        <v>345</v>
      </c>
      <c r="M114" s="46" t="s">
        <v>212</v>
      </c>
      <c r="N114" s="8">
        <v>1968</v>
      </c>
      <c r="O114" s="47">
        <f t="shared" si="0"/>
        <v>47.400000000000006</v>
      </c>
      <c r="P114" s="48">
        <f t="shared" si="1"/>
        <v>4</v>
      </c>
      <c r="Q114" s="49"/>
      <c r="AW114" s="52">
        <v>21.1</v>
      </c>
      <c r="DZ114"/>
      <c r="EJ114" s="50">
        <v>6</v>
      </c>
      <c r="FI114" s="53">
        <v>20.3</v>
      </c>
      <c r="GJ114" s="55"/>
      <c r="GK114" s="56"/>
      <c r="GL114" s="56"/>
      <c r="GM114" s="57"/>
      <c r="GN114" s="56"/>
      <c r="GO114" s="56"/>
      <c r="GP114" s="56"/>
      <c r="GQ114" s="56"/>
      <c r="GR114" s="56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I114" s="49"/>
    </row>
    <row r="115" spans="1:243" s="50" customFormat="1" ht="14.25">
      <c r="A115" s="41"/>
      <c r="B115" s="42"/>
      <c r="C115" s="43"/>
      <c r="D115" s="44"/>
      <c r="E115" s="45"/>
      <c r="F115" s="44"/>
      <c r="G115" s="28">
        <v>1</v>
      </c>
      <c r="H115" s="44"/>
      <c r="I115" s="3"/>
      <c r="J115" s="3">
        <v>3</v>
      </c>
      <c r="K115" s="44"/>
      <c r="L115" s="46" t="s">
        <v>346</v>
      </c>
      <c r="M115" s="46" t="s">
        <v>347</v>
      </c>
      <c r="N115" s="8">
        <v>1968</v>
      </c>
      <c r="O115" s="47">
        <f t="shared" si="0"/>
        <v>47.1</v>
      </c>
      <c r="P115" s="48">
        <f t="shared" si="1"/>
        <v>4</v>
      </c>
      <c r="Q115" s="49"/>
      <c r="AW115" s="52">
        <v>21.1</v>
      </c>
      <c r="DZ115"/>
      <c r="EE115" s="50">
        <v>5.4</v>
      </c>
      <c r="EZ115" s="50">
        <v>6.3</v>
      </c>
      <c r="FI115" s="53">
        <v>14.3</v>
      </c>
      <c r="GJ115" s="55"/>
      <c r="GK115" s="56"/>
      <c r="GL115" s="56"/>
      <c r="GM115" s="57"/>
      <c r="GN115" s="56"/>
      <c r="GO115" s="56"/>
      <c r="GP115" s="56"/>
      <c r="GQ115" s="56"/>
      <c r="GR115" s="56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I115" s="49"/>
    </row>
    <row r="116" spans="1:243" s="50" customFormat="1" ht="14.25">
      <c r="A116" s="41"/>
      <c r="B116" s="42"/>
      <c r="C116" s="43"/>
      <c r="D116" s="44"/>
      <c r="E116" s="45"/>
      <c r="F116" s="44"/>
      <c r="G116" s="28">
        <v>1</v>
      </c>
      <c r="H116" s="44"/>
      <c r="I116" s="3"/>
      <c r="J116" s="3">
        <v>3</v>
      </c>
      <c r="K116" s="44"/>
      <c r="L116" s="46" t="s">
        <v>242</v>
      </c>
      <c r="M116" s="46" t="s">
        <v>348</v>
      </c>
      <c r="N116" s="8">
        <v>1983</v>
      </c>
      <c r="O116" s="47">
        <f t="shared" si="0"/>
        <v>47.1</v>
      </c>
      <c r="P116" s="48">
        <f t="shared" si="1"/>
        <v>4</v>
      </c>
      <c r="Q116" s="49"/>
      <c r="BS116" s="50">
        <v>10</v>
      </c>
      <c r="DZ116"/>
      <c r="EH116" s="50">
        <v>6</v>
      </c>
      <c r="FI116" s="53">
        <v>31.1</v>
      </c>
      <c r="GJ116" s="55"/>
      <c r="GK116" s="56"/>
      <c r="GL116" s="56"/>
      <c r="GM116" s="57"/>
      <c r="GN116" s="56"/>
      <c r="GO116" s="56"/>
      <c r="GP116" s="56"/>
      <c r="GQ116" s="56"/>
      <c r="GR116" s="56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I116" s="49"/>
    </row>
    <row r="117" spans="1:243" s="50" customFormat="1" ht="14.25">
      <c r="A117" s="41"/>
      <c r="B117" s="42"/>
      <c r="C117" s="43"/>
      <c r="D117" s="44"/>
      <c r="E117" s="35"/>
      <c r="F117" s="36"/>
      <c r="G117" s="37"/>
      <c r="H117" s="36"/>
      <c r="I117" s="36">
        <v>1</v>
      </c>
      <c r="J117" s="36">
        <v>4</v>
      </c>
      <c r="K117" s="36">
        <v>1</v>
      </c>
      <c r="L117" s="46" t="s">
        <v>349</v>
      </c>
      <c r="M117" s="46" t="s">
        <v>262</v>
      </c>
      <c r="N117" s="8">
        <v>1974</v>
      </c>
      <c r="O117" s="47">
        <f t="shared" si="0"/>
        <v>46</v>
      </c>
      <c r="P117" s="48">
        <f t="shared" si="1"/>
        <v>6</v>
      </c>
      <c r="Q117" s="49"/>
      <c r="BX117" s="50">
        <v>2.5</v>
      </c>
      <c r="BZ117" s="50" t="s">
        <v>176</v>
      </c>
      <c r="CH117" s="50">
        <v>5.8</v>
      </c>
      <c r="DZ117"/>
      <c r="EJ117" s="50">
        <v>6</v>
      </c>
      <c r="FI117" s="59">
        <v>31.7</v>
      </c>
      <c r="GJ117" s="55"/>
      <c r="GK117" s="56"/>
      <c r="GL117" s="56"/>
      <c r="GM117" s="57"/>
      <c r="GN117" s="56"/>
      <c r="GO117" s="56"/>
      <c r="GP117" s="56"/>
      <c r="GQ117" s="56"/>
      <c r="GR117" s="56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I117" s="49"/>
    </row>
    <row r="118" spans="1:243" s="50" customFormat="1" ht="14.25">
      <c r="A118" s="41"/>
      <c r="B118" s="32"/>
      <c r="C118" s="43"/>
      <c r="D118" s="44"/>
      <c r="E118" s="45"/>
      <c r="F118" s="44"/>
      <c r="G118" s="28"/>
      <c r="H118" s="44"/>
      <c r="I118" s="3"/>
      <c r="J118" s="3">
        <v>6</v>
      </c>
      <c r="K118" s="44"/>
      <c r="L118" s="46" t="s">
        <v>350</v>
      </c>
      <c r="M118" s="46" t="s">
        <v>192</v>
      </c>
      <c r="N118" s="8">
        <v>1976</v>
      </c>
      <c r="O118" s="47">
        <f t="shared" si="0"/>
        <v>44.900000000000006</v>
      </c>
      <c r="P118" s="48">
        <f t="shared" si="1"/>
        <v>6</v>
      </c>
      <c r="Q118" s="49"/>
      <c r="DQ118" s="50">
        <v>5.2</v>
      </c>
      <c r="DW118" s="50">
        <v>6.9</v>
      </c>
      <c r="DZ118"/>
      <c r="EJ118" s="50">
        <v>6</v>
      </c>
      <c r="EZ118" s="50">
        <v>6.3</v>
      </c>
      <c r="FI118" s="53">
        <v>20.5</v>
      </c>
      <c r="GJ118" s="55"/>
      <c r="GK118" s="56"/>
      <c r="GL118" s="56"/>
      <c r="GM118" s="57"/>
      <c r="GN118" s="56"/>
      <c r="GO118" s="56"/>
      <c r="GP118" s="56"/>
      <c r="GQ118" s="56"/>
      <c r="GR118" s="56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I118" s="49"/>
    </row>
    <row r="119" spans="1:243" s="50" customFormat="1" ht="14.25">
      <c r="A119" s="41"/>
      <c r="B119" s="42"/>
      <c r="C119" s="43"/>
      <c r="D119" s="34"/>
      <c r="E119" s="45"/>
      <c r="F119" s="44"/>
      <c r="G119" s="28">
        <v>2</v>
      </c>
      <c r="H119" s="44"/>
      <c r="I119" s="3"/>
      <c r="J119" s="3"/>
      <c r="K119" s="44"/>
      <c r="L119" s="46" t="s">
        <v>351</v>
      </c>
      <c r="M119" s="46" t="s">
        <v>198</v>
      </c>
      <c r="N119" s="8">
        <v>1960</v>
      </c>
      <c r="O119" s="47">
        <f t="shared" si="0"/>
        <v>42.2</v>
      </c>
      <c r="P119" s="48">
        <f t="shared" si="1"/>
        <v>2</v>
      </c>
      <c r="Q119" s="49"/>
      <c r="AF119" s="52">
        <v>21.1</v>
      </c>
      <c r="AW119" s="52">
        <v>21.1</v>
      </c>
      <c r="BU119" s="52"/>
      <c r="FI119" s="53"/>
      <c r="GJ119" s="55"/>
      <c r="GK119" s="56"/>
      <c r="GL119" s="56"/>
      <c r="GM119" s="57"/>
      <c r="GN119" s="56"/>
      <c r="GO119" s="56"/>
      <c r="GP119" s="56"/>
      <c r="GQ119" s="56"/>
      <c r="GR119" s="56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I119" s="49"/>
    </row>
    <row r="120" spans="1:243" s="50" customFormat="1" ht="14.25">
      <c r="A120" s="41"/>
      <c r="B120" s="42"/>
      <c r="C120" s="43"/>
      <c r="D120" s="44"/>
      <c r="E120" s="45"/>
      <c r="F120" s="44"/>
      <c r="G120" s="28">
        <v>2</v>
      </c>
      <c r="H120" s="44"/>
      <c r="I120" s="3"/>
      <c r="J120" s="3"/>
      <c r="K120" s="44"/>
      <c r="L120" s="46" t="s">
        <v>352</v>
      </c>
      <c r="M120" s="46" t="s">
        <v>320</v>
      </c>
      <c r="N120" s="8">
        <v>1962</v>
      </c>
      <c r="O120" s="47">
        <f t="shared" si="0"/>
        <v>42.2</v>
      </c>
      <c r="P120" s="48">
        <f t="shared" si="1"/>
        <v>2</v>
      </c>
      <c r="Q120" s="49"/>
      <c r="AF120" s="52">
        <v>21.1</v>
      </c>
      <c r="DZ120"/>
      <c r="FI120" s="53">
        <v>21.1</v>
      </c>
      <c r="GJ120" s="55"/>
      <c r="GK120" s="56"/>
      <c r="GL120" s="56"/>
      <c r="GM120" s="57"/>
      <c r="GN120" s="56"/>
      <c r="GO120" s="56"/>
      <c r="GP120" s="56"/>
      <c r="GQ120" s="56"/>
      <c r="GR120" s="56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I120" s="49"/>
    </row>
    <row r="121" spans="1:243" s="50" customFormat="1" ht="14.25">
      <c r="A121" s="41"/>
      <c r="B121" s="42"/>
      <c r="C121" s="43"/>
      <c r="D121" s="44"/>
      <c r="E121" s="45"/>
      <c r="F121" s="44"/>
      <c r="G121" s="28">
        <v>2</v>
      </c>
      <c r="H121" s="44"/>
      <c r="I121" s="3"/>
      <c r="J121" s="3"/>
      <c r="K121" s="44"/>
      <c r="L121" s="46" t="s">
        <v>353</v>
      </c>
      <c r="M121" s="46" t="s">
        <v>260</v>
      </c>
      <c r="N121" s="8">
        <v>1970</v>
      </c>
      <c r="O121" s="47">
        <f t="shared" si="0"/>
        <v>42.2</v>
      </c>
      <c r="P121" s="48">
        <f t="shared" si="1"/>
        <v>2</v>
      </c>
      <c r="Q121" s="49"/>
      <c r="AF121" s="52">
        <v>21.1</v>
      </c>
      <c r="AW121" s="52">
        <v>21.1</v>
      </c>
      <c r="DZ121"/>
      <c r="FI121" s="53"/>
      <c r="GJ121" s="55"/>
      <c r="GK121" s="56"/>
      <c r="GL121" s="56"/>
      <c r="GM121" s="57"/>
      <c r="GN121" s="56"/>
      <c r="GO121" s="56"/>
      <c r="GP121" s="56"/>
      <c r="GQ121" s="56"/>
      <c r="GR121" s="56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I121" s="49"/>
    </row>
    <row r="122" spans="1:243" s="50" customFormat="1" ht="14.25">
      <c r="A122" s="41"/>
      <c r="B122" s="42"/>
      <c r="C122" s="43"/>
      <c r="D122" s="44"/>
      <c r="E122" s="45">
        <v>1</v>
      </c>
      <c r="F122" s="44"/>
      <c r="G122" s="28"/>
      <c r="H122" s="44"/>
      <c r="I122" s="3"/>
      <c r="J122" s="3"/>
      <c r="K122" s="44"/>
      <c r="L122" s="46" t="s">
        <v>354</v>
      </c>
      <c r="M122" s="46" t="s">
        <v>355</v>
      </c>
      <c r="N122" s="8"/>
      <c r="O122" s="47">
        <f t="shared" si="0"/>
        <v>42.2</v>
      </c>
      <c r="P122" s="48">
        <f t="shared" si="1"/>
        <v>1</v>
      </c>
      <c r="Q122" s="49"/>
      <c r="AH122" s="51">
        <v>42.2</v>
      </c>
      <c r="DZ122"/>
      <c r="FI122" s="53"/>
      <c r="GJ122" s="55"/>
      <c r="GK122" s="56"/>
      <c r="GL122" s="56"/>
      <c r="GM122" s="57"/>
      <c r="GN122" s="56"/>
      <c r="GO122" s="56"/>
      <c r="GP122" s="56"/>
      <c r="GQ122" s="56"/>
      <c r="GR122" s="56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I122" s="49"/>
    </row>
    <row r="123" spans="1:243" s="50" customFormat="1" ht="14.25">
      <c r="A123" s="41"/>
      <c r="B123" s="42"/>
      <c r="C123" s="43"/>
      <c r="D123" s="44"/>
      <c r="E123" s="45"/>
      <c r="F123" s="44"/>
      <c r="G123" s="28"/>
      <c r="H123" s="44"/>
      <c r="I123" s="3">
        <v>1</v>
      </c>
      <c r="J123" s="3">
        <v>4</v>
      </c>
      <c r="K123" s="44"/>
      <c r="L123" s="46" t="s">
        <v>356</v>
      </c>
      <c r="M123" s="46" t="s">
        <v>357</v>
      </c>
      <c r="N123" s="8">
        <v>1941</v>
      </c>
      <c r="O123" s="47">
        <f t="shared" si="0"/>
        <v>42</v>
      </c>
      <c r="P123" s="48">
        <f t="shared" si="1"/>
        <v>5</v>
      </c>
      <c r="Q123" s="49"/>
      <c r="CK123" s="50">
        <v>10</v>
      </c>
      <c r="CL123" s="50">
        <v>7</v>
      </c>
      <c r="CO123" s="50">
        <v>8.2</v>
      </c>
      <c r="DZ123"/>
      <c r="FI123" s="53">
        <v>16.8</v>
      </c>
      <c r="GJ123" s="55"/>
      <c r="GK123" s="56"/>
      <c r="GL123" s="56"/>
      <c r="GM123" s="57"/>
      <c r="GN123" s="56"/>
      <c r="GO123" s="56"/>
      <c r="GP123" s="56"/>
      <c r="GQ123" s="56"/>
      <c r="GR123" s="56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I123" s="49"/>
    </row>
    <row r="124" spans="1:243" s="50" customFormat="1" ht="14.25">
      <c r="A124" s="41"/>
      <c r="B124" s="42"/>
      <c r="C124" s="43"/>
      <c r="D124" s="44"/>
      <c r="E124" s="45"/>
      <c r="F124" s="44"/>
      <c r="G124" s="28"/>
      <c r="H124" s="44"/>
      <c r="I124" s="3"/>
      <c r="J124" s="3">
        <v>3</v>
      </c>
      <c r="K124" s="44"/>
      <c r="L124" s="46" t="s">
        <v>358</v>
      </c>
      <c r="M124" s="46" t="s">
        <v>255</v>
      </c>
      <c r="N124" s="8">
        <v>1974</v>
      </c>
      <c r="O124" s="47">
        <f t="shared" si="0"/>
        <v>34.6</v>
      </c>
      <c r="P124" s="48">
        <f t="shared" si="1"/>
        <v>3</v>
      </c>
      <c r="Q124" s="49"/>
      <c r="AZ124" s="50">
        <v>9.6</v>
      </c>
      <c r="CK124" s="50">
        <v>10</v>
      </c>
      <c r="DZ124"/>
      <c r="FI124" s="53">
        <v>15</v>
      </c>
      <c r="GJ124" s="55"/>
      <c r="GK124" s="56"/>
      <c r="GL124" s="56"/>
      <c r="GM124" s="57"/>
      <c r="GN124" s="56"/>
      <c r="GO124" s="56"/>
      <c r="GP124" s="56"/>
      <c r="GQ124" s="56"/>
      <c r="GR124" s="56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I124" s="49"/>
    </row>
    <row r="125" spans="1:243" s="50" customFormat="1" ht="14.25">
      <c r="A125" s="41"/>
      <c r="B125" s="42"/>
      <c r="C125" s="43"/>
      <c r="D125" s="44"/>
      <c r="E125" s="45"/>
      <c r="F125" s="44"/>
      <c r="G125" s="28"/>
      <c r="H125" s="44"/>
      <c r="I125" s="3"/>
      <c r="J125" s="3">
        <v>5</v>
      </c>
      <c r="K125" s="44"/>
      <c r="L125" s="46" t="s">
        <v>359</v>
      </c>
      <c r="M125" s="46" t="s">
        <v>360</v>
      </c>
      <c r="N125" s="8">
        <v>1952</v>
      </c>
      <c r="O125" s="47">
        <f t="shared" si="0"/>
        <v>34.6</v>
      </c>
      <c r="P125" s="48">
        <f t="shared" si="1"/>
        <v>5</v>
      </c>
      <c r="Q125" s="49"/>
      <c r="CH125" s="50">
        <v>5.8</v>
      </c>
      <c r="DZ125"/>
      <c r="FI125" s="53">
        <v>28.8</v>
      </c>
      <c r="GJ125" s="55"/>
      <c r="GK125" s="56"/>
      <c r="GL125" s="56"/>
      <c r="GM125" s="57"/>
      <c r="GN125" s="56"/>
      <c r="GO125" s="56"/>
      <c r="GP125" s="56"/>
      <c r="GQ125" s="56"/>
      <c r="GR125" s="56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I125" s="49"/>
    </row>
    <row r="126" spans="1:243" s="50" customFormat="1" ht="14.25">
      <c r="A126" s="41"/>
      <c r="B126" s="42"/>
      <c r="C126" s="43"/>
      <c r="D126" s="44"/>
      <c r="E126" s="45"/>
      <c r="F126" s="44"/>
      <c r="G126" s="28"/>
      <c r="H126" s="44"/>
      <c r="I126" s="3"/>
      <c r="J126" s="3">
        <v>4</v>
      </c>
      <c r="K126" s="44"/>
      <c r="L126" s="46" t="s">
        <v>361</v>
      </c>
      <c r="M126" s="46" t="s">
        <v>362</v>
      </c>
      <c r="N126" s="8">
        <v>1954</v>
      </c>
      <c r="O126" s="47">
        <f t="shared" si="0"/>
        <v>30.5</v>
      </c>
      <c r="P126" s="48">
        <f t="shared" si="1"/>
        <v>4</v>
      </c>
      <c r="Q126" s="49"/>
      <c r="AE126" s="50">
        <v>10</v>
      </c>
      <c r="BA126" s="50">
        <v>8</v>
      </c>
      <c r="DZ126"/>
      <c r="FI126" s="53">
        <v>12.5</v>
      </c>
      <c r="GJ126" s="55"/>
      <c r="GK126" s="56"/>
      <c r="GL126" s="56"/>
      <c r="GM126" s="57"/>
      <c r="GN126" s="56"/>
      <c r="GO126" s="56"/>
      <c r="GP126" s="56"/>
      <c r="GQ126" s="56"/>
      <c r="GR126" s="56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I126" s="49"/>
    </row>
    <row r="127" spans="1:243" s="50" customFormat="1" ht="14.25">
      <c r="A127" s="41"/>
      <c r="B127" s="42"/>
      <c r="C127" s="43"/>
      <c r="D127" s="44"/>
      <c r="E127" s="45"/>
      <c r="F127" s="44"/>
      <c r="G127" s="28"/>
      <c r="H127" s="44"/>
      <c r="I127" s="3">
        <v>1</v>
      </c>
      <c r="J127" s="3">
        <v>2</v>
      </c>
      <c r="K127" s="44"/>
      <c r="L127" s="46" t="s">
        <v>363</v>
      </c>
      <c r="M127" s="46" t="s">
        <v>364</v>
      </c>
      <c r="N127" s="8">
        <v>1977</v>
      </c>
      <c r="O127" s="47">
        <f t="shared" si="0"/>
        <v>29.1</v>
      </c>
      <c r="P127" s="48">
        <f t="shared" si="1"/>
        <v>3</v>
      </c>
      <c r="Q127" s="49"/>
      <c r="CK127" s="50">
        <v>10</v>
      </c>
      <c r="DZ127"/>
      <c r="FI127" s="53">
        <v>19.1</v>
      </c>
      <c r="GJ127" s="55"/>
      <c r="GK127" s="56"/>
      <c r="GL127" s="56"/>
      <c r="GM127" s="57"/>
      <c r="GN127" s="56"/>
      <c r="GO127" s="56"/>
      <c r="GP127" s="56"/>
      <c r="GQ127" s="56"/>
      <c r="GR127" s="56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I127" s="49"/>
    </row>
    <row r="128" spans="1:243" s="50" customFormat="1" ht="14.25">
      <c r="A128" s="41"/>
      <c r="B128" s="42"/>
      <c r="C128" s="43"/>
      <c r="D128" s="44"/>
      <c r="E128" s="45"/>
      <c r="F128" s="44"/>
      <c r="G128" s="28"/>
      <c r="H128" s="44"/>
      <c r="I128" s="3"/>
      <c r="J128" s="3">
        <v>3</v>
      </c>
      <c r="K128" s="44"/>
      <c r="L128" s="46" t="s">
        <v>365</v>
      </c>
      <c r="M128" s="46" t="s">
        <v>232</v>
      </c>
      <c r="N128" s="8">
        <v>1964</v>
      </c>
      <c r="O128" s="47">
        <f t="shared" si="0"/>
        <v>25.1</v>
      </c>
      <c r="P128" s="48">
        <f t="shared" si="1"/>
        <v>3</v>
      </c>
      <c r="Q128" s="49"/>
      <c r="AV128" s="50">
        <v>13.5</v>
      </c>
      <c r="BT128" s="50">
        <v>5.6</v>
      </c>
      <c r="CW128" s="50">
        <v>6</v>
      </c>
      <c r="DZ128"/>
      <c r="FI128" s="53"/>
      <c r="GJ128" s="55"/>
      <c r="GK128" s="56"/>
      <c r="GL128" s="56"/>
      <c r="GM128" s="57"/>
      <c r="GN128" s="56"/>
      <c r="GO128" s="56"/>
      <c r="GP128" s="56"/>
      <c r="GQ128" s="56"/>
      <c r="GR128" s="56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I128" s="49"/>
    </row>
    <row r="129" spans="1:243" s="50" customFormat="1" ht="14.25">
      <c r="A129" s="41" t="s">
        <v>176</v>
      </c>
      <c r="B129" s="42"/>
      <c r="C129" s="43"/>
      <c r="D129" s="44"/>
      <c r="E129" s="45"/>
      <c r="F129" s="44"/>
      <c r="G129" s="28"/>
      <c r="H129" s="44"/>
      <c r="I129" s="3">
        <v>1</v>
      </c>
      <c r="J129" s="3">
        <v>2</v>
      </c>
      <c r="K129" s="44"/>
      <c r="L129" s="46" t="s">
        <v>366</v>
      </c>
      <c r="M129" s="46" t="s">
        <v>239</v>
      </c>
      <c r="N129" s="8">
        <v>1965</v>
      </c>
      <c r="O129" s="47">
        <f t="shared" si="0"/>
        <v>24.4</v>
      </c>
      <c r="P129" s="48">
        <f t="shared" si="1"/>
        <v>3</v>
      </c>
      <c r="Q129" s="49"/>
      <c r="AJ129" s="50">
        <v>8.4</v>
      </c>
      <c r="CK129" s="50">
        <v>10</v>
      </c>
      <c r="DZ129"/>
      <c r="FI129" s="53">
        <v>6</v>
      </c>
      <c r="GJ129" s="55"/>
      <c r="GK129" s="56"/>
      <c r="GL129" s="56"/>
      <c r="GM129" s="57"/>
      <c r="GN129" s="56"/>
      <c r="GO129" s="56"/>
      <c r="GP129" s="56"/>
      <c r="GQ129" s="56"/>
      <c r="GR129" s="56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I129" s="49"/>
    </row>
    <row r="130" spans="1:243" s="50" customFormat="1" ht="14.25">
      <c r="A130" s="41"/>
      <c r="B130" s="42"/>
      <c r="C130" s="43"/>
      <c r="D130" s="44"/>
      <c r="E130" s="45"/>
      <c r="F130" s="44"/>
      <c r="G130" s="28"/>
      <c r="H130" s="44"/>
      <c r="I130" s="3"/>
      <c r="J130" s="3">
        <v>2</v>
      </c>
      <c r="K130" s="44"/>
      <c r="L130" s="46" t="s">
        <v>367</v>
      </c>
      <c r="M130" s="46" t="s">
        <v>239</v>
      </c>
      <c r="N130" s="8">
        <v>1982</v>
      </c>
      <c r="O130" s="47">
        <f t="shared" si="0"/>
        <v>24.2</v>
      </c>
      <c r="P130" s="48">
        <f t="shared" si="1"/>
        <v>2</v>
      </c>
      <c r="Q130" s="49"/>
      <c r="CR130" s="50">
        <v>9</v>
      </c>
      <c r="DZ130"/>
      <c r="FA130" s="50">
        <v>9</v>
      </c>
      <c r="FD130" s="50">
        <v>6.2</v>
      </c>
      <c r="FI130" s="53"/>
      <c r="GJ130" s="55"/>
      <c r="GK130" s="56"/>
      <c r="GL130" s="56"/>
      <c r="GM130" s="57"/>
      <c r="GN130" s="56"/>
      <c r="GO130" s="56"/>
      <c r="GP130" s="56"/>
      <c r="GQ130" s="56"/>
      <c r="GR130" s="56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I130" s="49"/>
    </row>
    <row r="131" spans="1:243" s="50" customFormat="1" ht="14.25">
      <c r="A131" s="41"/>
      <c r="B131" s="42"/>
      <c r="C131" s="43"/>
      <c r="D131" s="44"/>
      <c r="E131" s="45"/>
      <c r="F131" s="44"/>
      <c r="G131" s="28">
        <v>1</v>
      </c>
      <c r="H131" s="44"/>
      <c r="I131" s="3"/>
      <c r="J131" s="3"/>
      <c r="K131" s="44"/>
      <c r="L131" s="46" t="s">
        <v>177</v>
      </c>
      <c r="M131" s="46" t="s">
        <v>368</v>
      </c>
      <c r="N131" s="8">
        <v>1980</v>
      </c>
      <c r="O131" s="47">
        <f t="shared" si="0"/>
        <v>21.1</v>
      </c>
      <c r="P131" s="48">
        <f t="shared" si="1"/>
        <v>1</v>
      </c>
      <c r="Q131" s="49"/>
      <c r="AW131" s="52">
        <v>21.1</v>
      </c>
      <c r="DZ131"/>
      <c r="FI131" s="53"/>
      <c r="GJ131" s="55"/>
      <c r="GK131" s="56"/>
      <c r="GL131" s="56"/>
      <c r="GM131" s="57"/>
      <c r="GN131" s="56"/>
      <c r="GO131" s="56"/>
      <c r="GP131" s="56"/>
      <c r="GQ131" s="56"/>
      <c r="GR131" s="56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I131" s="49"/>
    </row>
    <row r="132" spans="1:243" s="50" customFormat="1" ht="14.25">
      <c r="A132" s="41" t="s">
        <v>176</v>
      </c>
      <c r="B132" s="42"/>
      <c r="C132" s="43" t="s">
        <v>176</v>
      </c>
      <c r="D132" s="44"/>
      <c r="E132" s="45"/>
      <c r="F132" s="44"/>
      <c r="G132" s="28">
        <v>1</v>
      </c>
      <c r="H132" s="44"/>
      <c r="I132" s="3"/>
      <c r="J132" s="3"/>
      <c r="K132" s="44"/>
      <c r="L132" s="46" t="s">
        <v>369</v>
      </c>
      <c r="M132" s="46" t="s">
        <v>269</v>
      </c>
      <c r="N132" s="8">
        <v>1977</v>
      </c>
      <c r="O132" s="47">
        <f t="shared" si="0"/>
        <v>21.1</v>
      </c>
      <c r="P132" s="48">
        <f t="shared" si="1"/>
        <v>1</v>
      </c>
      <c r="Q132" s="49"/>
      <c r="AW132" s="52">
        <v>21.1</v>
      </c>
      <c r="DZ132"/>
      <c r="FI132" s="53"/>
      <c r="GJ132" s="55"/>
      <c r="GK132" s="56"/>
      <c r="GL132" s="56"/>
      <c r="GM132" s="57"/>
      <c r="GN132" s="56"/>
      <c r="GO132" s="56"/>
      <c r="GP132" s="56"/>
      <c r="GQ132" s="56"/>
      <c r="GR132" s="56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I132" s="49"/>
    </row>
    <row r="133" spans="1:243" s="50" customFormat="1" ht="14.25">
      <c r="A133" s="41"/>
      <c r="B133" s="42"/>
      <c r="C133" s="43"/>
      <c r="D133" s="44"/>
      <c r="E133" s="45"/>
      <c r="F133" s="44"/>
      <c r="G133" s="28">
        <v>1</v>
      </c>
      <c r="H133" s="44"/>
      <c r="I133" s="3"/>
      <c r="J133" s="3"/>
      <c r="K133" s="44"/>
      <c r="L133" s="46" t="s">
        <v>370</v>
      </c>
      <c r="M133" s="46" t="s">
        <v>286</v>
      </c>
      <c r="N133" s="8">
        <v>1969</v>
      </c>
      <c r="O133" s="47">
        <f t="shared" si="0"/>
        <v>21.1</v>
      </c>
      <c r="P133" s="48">
        <f t="shared" si="1"/>
        <v>1</v>
      </c>
      <c r="Q133" s="49"/>
      <c r="AW133" s="52">
        <v>21.1</v>
      </c>
      <c r="DZ133"/>
      <c r="FI133" s="53"/>
      <c r="GJ133" s="55"/>
      <c r="GK133" s="56"/>
      <c r="GL133" s="56"/>
      <c r="GM133" s="57"/>
      <c r="GN133" s="56"/>
      <c r="GO133" s="56"/>
      <c r="GP133" s="56"/>
      <c r="GQ133" s="56"/>
      <c r="GR133" s="56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I133" s="49"/>
    </row>
    <row r="134" spans="1:243" s="50" customFormat="1" ht="14.25">
      <c r="A134" s="41"/>
      <c r="B134" s="42"/>
      <c r="C134" s="43"/>
      <c r="D134" s="44"/>
      <c r="E134" s="45"/>
      <c r="F134" s="44"/>
      <c r="G134" s="28">
        <v>1</v>
      </c>
      <c r="H134" s="44"/>
      <c r="I134" s="3"/>
      <c r="J134" s="3"/>
      <c r="K134" s="44"/>
      <c r="L134" s="46" t="s">
        <v>371</v>
      </c>
      <c r="M134" s="46" t="s">
        <v>372</v>
      </c>
      <c r="N134" s="8">
        <v>1962</v>
      </c>
      <c r="O134" s="47">
        <f t="shared" si="0"/>
        <v>21.1</v>
      </c>
      <c r="P134" s="48">
        <f t="shared" si="1"/>
        <v>1</v>
      </c>
      <c r="Q134" s="49"/>
      <c r="DZ134"/>
      <c r="FI134" s="53">
        <v>21.1</v>
      </c>
      <c r="GJ134" s="55"/>
      <c r="GK134" s="56"/>
      <c r="GL134" s="56"/>
      <c r="GM134" s="57"/>
      <c r="GN134" s="56"/>
      <c r="GO134" s="56"/>
      <c r="GP134" s="56"/>
      <c r="GQ134" s="56"/>
      <c r="GR134" s="56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I134" s="49"/>
    </row>
    <row r="135" spans="1:243" s="50" customFormat="1" ht="14.25">
      <c r="A135" s="41"/>
      <c r="B135" s="42"/>
      <c r="C135" s="43"/>
      <c r="D135" s="44"/>
      <c r="E135" s="45"/>
      <c r="F135" s="44"/>
      <c r="G135" s="28">
        <v>1</v>
      </c>
      <c r="H135" s="44"/>
      <c r="I135" s="3"/>
      <c r="J135" s="3"/>
      <c r="K135" s="44"/>
      <c r="L135" s="46" t="s">
        <v>373</v>
      </c>
      <c r="M135" s="46" t="s">
        <v>184</v>
      </c>
      <c r="N135" s="8">
        <v>1968</v>
      </c>
      <c r="O135" s="47">
        <f t="shared" si="0"/>
        <v>21.1</v>
      </c>
      <c r="P135" s="48">
        <f t="shared" si="1"/>
        <v>1</v>
      </c>
      <c r="Q135" s="49"/>
      <c r="DZ135"/>
      <c r="FI135" s="53">
        <v>21.1</v>
      </c>
      <c r="GJ135" s="55"/>
      <c r="GK135" s="56"/>
      <c r="GL135" s="56"/>
      <c r="GM135" s="57"/>
      <c r="GN135" s="56"/>
      <c r="GO135" s="56"/>
      <c r="GP135" s="56"/>
      <c r="GQ135" s="56"/>
      <c r="GR135" s="56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I135" s="49"/>
    </row>
    <row r="136" spans="1:243" s="50" customFormat="1" ht="14.25">
      <c r="A136" s="41"/>
      <c r="B136" s="42"/>
      <c r="C136" s="43"/>
      <c r="D136" s="44"/>
      <c r="E136" s="45"/>
      <c r="F136" s="44"/>
      <c r="G136" s="28">
        <v>1</v>
      </c>
      <c r="H136" s="44"/>
      <c r="I136" s="3"/>
      <c r="J136" s="3"/>
      <c r="K136" s="44"/>
      <c r="L136" s="46" t="s">
        <v>242</v>
      </c>
      <c r="M136" s="46" t="s">
        <v>323</v>
      </c>
      <c r="N136" s="8">
        <v>1965</v>
      </c>
      <c r="O136" s="47">
        <f t="shared" si="0"/>
        <v>21.1</v>
      </c>
      <c r="P136" s="48">
        <f t="shared" si="1"/>
        <v>1</v>
      </c>
      <c r="Q136" s="49"/>
      <c r="AW136" s="52">
        <v>21.1</v>
      </c>
      <c r="DZ136"/>
      <c r="FI136" s="53"/>
      <c r="GJ136" s="55"/>
      <c r="GK136" s="56"/>
      <c r="GL136" s="56"/>
      <c r="GM136" s="57"/>
      <c r="GN136" s="56"/>
      <c r="GO136" s="56"/>
      <c r="GP136" s="56"/>
      <c r="GQ136" s="56"/>
      <c r="GR136" s="56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I136" s="49"/>
    </row>
    <row r="137" spans="1:243" s="50" customFormat="1" ht="14.25">
      <c r="A137" s="41"/>
      <c r="B137" s="42"/>
      <c r="C137" s="43"/>
      <c r="D137" s="44"/>
      <c r="E137" s="45"/>
      <c r="F137" s="44"/>
      <c r="G137" s="28">
        <v>1</v>
      </c>
      <c r="H137" s="44"/>
      <c r="I137" s="3"/>
      <c r="J137" s="3"/>
      <c r="K137" s="44"/>
      <c r="L137" s="46" t="s">
        <v>374</v>
      </c>
      <c r="M137" s="46" t="s">
        <v>375</v>
      </c>
      <c r="N137" s="8">
        <v>1962</v>
      </c>
      <c r="O137" s="47">
        <f t="shared" si="0"/>
        <v>21.1</v>
      </c>
      <c r="P137" s="48">
        <f t="shared" si="1"/>
        <v>1</v>
      </c>
      <c r="Q137" s="49"/>
      <c r="DZ137"/>
      <c r="FI137" s="53">
        <v>21.1</v>
      </c>
      <c r="GJ137" s="55"/>
      <c r="GK137" s="56"/>
      <c r="GL137" s="56"/>
      <c r="GM137" s="57"/>
      <c r="GN137" s="56"/>
      <c r="GO137" s="56"/>
      <c r="GP137" s="56"/>
      <c r="GQ137" s="56"/>
      <c r="GR137" s="56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I137" s="49"/>
    </row>
    <row r="138" spans="1:243" s="50" customFormat="1" ht="14.25">
      <c r="A138" s="41"/>
      <c r="B138" s="42"/>
      <c r="C138" s="43"/>
      <c r="D138" s="44"/>
      <c r="E138" s="45"/>
      <c r="F138" s="44"/>
      <c r="G138" s="28">
        <v>1</v>
      </c>
      <c r="H138" s="44"/>
      <c r="I138" s="3"/>
      <c r="J138" s="3"/>
      <c r="K138" s="44"/>
      <c r="L138" s="46" t="s">
        <v>376</v>
      </c>
      <c r="M138" s="46" t="s">
        <v>212</v>
      </c>
      <c r="N138" s="8">
        <v>1966</v>
      </c>
      <c r="O138" s="47">
        <f t="shared" si="0"/>
        <v>21.1</v>
      </c>
      <c r="P138" s="48">
        <f t="shared" si="1"/>
        <v>1</v>
      </c>
      <c r="Q138" s="49"/>
      <c r="DZ138"/>
      <c r="FI138" s="53">
        <v>21.1</v>
      </c>
      <c r="GJ138" s="55"/>
      <c r="GK138" s="56"/>
      <c r="GL138" s="56"/>
      <c r="GM138" s="57"/>
      <c r="GN138" s="56"/>
      <c r="GO138" s="56"/>
      <c r="GP138" s="56"/>
      <c r="GQ138" s="56"/>
      <c r="GR138" s="56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I138" s="49"/>
    </row>
    <row r="139" spans="1:243" s="50" customFormat="1" ht="14.25">
      <c r="A139" s="41" t="s">
        <v>176</v>
      </c>
      <c r="B139" s="42"/>
      <c r="C139" s="33"/>
      <c r="D139" s="44"/>
      <c r="E139" s="45"/>
      <c r="F139" s="44"/>
      <c r="G139" s="28">
        <v>1</v>
      </c>
      <c r="H139" s="44"/>
      <c r="I139" s="3"/>
      <c r="J139" s="3"/>
      <c r="K139" s="44"/>
      <c r="L139" s="46" t="s">
        <v>377</v>
      </c>
      <c r="M139" s="46" t="s">
        <v>186</v>
      </c>
      <c r="N139" s="8">
        <v>1968</v>
      </c>
      <c r="O139" s="47">
        <f t="shared" si="0"/>
        <v>21.1</v>
      </c>
      <c r="P139" s="48">
        <f t="shared" si="1"/>
        <v>1</v>
      </c>
      <c r="Q139" s="49"/>
      <c r="AW139" s="52">
        <v>21.1</v>
      </c>
      <c r="DZ139"/>
      <c r="FI139" s="53"/>
      <c r="GJ139" s="55"/>
      <c r="GK139" s="56"/>
      <c r="GL139" s="56"/>
      <c r="GM139" s="57"/>
      <c r="GN139" s="56"/>
      <c r="GO139" s="56"/>
      <c r="GP139" s="56"/>
      <c r="GQ139" s="56"/>
      <c r="GR139" s="56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  <c r="HG139" s="55"/>
      <c r="HH139" s="55"/>
      <c r="HI139" s="55"/>
      <c r="HJ139" s="55"/>
      <c r="HK139" s="55"/>
      <c r="HL139" s="55"/>
      <c r="HM139" s="55"/>
      <c r="HN139" s="55"/>
      <c r="HO139" s="55"/>
      <c r="HP139" s="55"/>
      <c r="HQ139" s="55"/>
      <c r="HR139" s="55"/>
      <c r="HS139" s="55"/>
      <c r="HT139" s="55"/>
      <c r="HU139" s="55"/>
      <c r="HV139" s="55"/>
      <c r="HW139" s="55"/>
      <c r="HX139" s="55"/>
      <c r="HY139" s="55"/>
      <c r="HZ139" s="55"/>
      <c r="IA139" s="55"/>
      <c r="IB139" s="55"/>
      <c r="IC139" s="55"/>
      <c r="II139" s="49"/>
    </row>
    <row r="140" spans="1:243" s="50" customFormat="1" ht="14.25">
      <c r="A140" s="41"/>
      <c r="B140" s="42"/>
      <c r="C140" s="43"/>
      <c r="D140" s="44"/>
      <c r="E140" s="45"/>
      <c r="F140" s="44"/>
      <c r="G140" s="28">
        <v>1</v>
      </c>
      <c r="H140" s="44"/>
      <c r="I140" s="3"/>
      <c r="J140" s="3"/>
      <c r="K140" s="44"/>
      <c r="L140" s="46" t="s">
        <v>378</v>
      </c>
      <c r="M140" s="46" t="s">
        <v>212</v>
      </c>
      <c r="N140" s="8">
        <v>1969</v>
      </c>
      <c r="O140" s="47">
        <f t="shared" si="0"/>
        <v>21.1</v>
      </c>
      <c r="P140" s="48">
        <f t="shared" si="1"/>
        <v>1</v>
      </c>
      <c r="Q140" s="49"/>
      <c r="DZ140"/>
      <c r="FI140" s="53">
        <v>21.1</v>
      </c>
      <c r="GJ140" s="55"/>
      <c r="GK140" s="56"/>
      <c r="GL140" s="56"/>
      <c r="GM140" s="57"/>
      <c r="GN140" s="56"/>
      <c r="GO140" s="56"/>
      <c r="GP140" s="56"/>
      <c r="GQ140" s="56"/>
      <c r="GR140" s="56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I140" s="49"/>
    </row>
    <row r="141" spans="1:243" s="50" customFormat="1" ht="14.25">
      <c r="A141" s="41"/>
      <c r="B141" s="42"/>
      <c r="C141" s="43"/>
      <c r="D141" s="44"/>
      <c r="E141" s="45"/>
      <c r="F141" s="44"/>
      <c r="G141" s="28"/>
      <c r="H141" s="44"/>
      <c r="I141" s="3"/>
      <c r="J141" s="3">
        <v>2</v>
      </c>
      <c r="K141" s="44"/>
      <c r="L141" s="46" t="s">
        <v>379</v>
      </c>
      <c r="M141" s="46" t="s">
        <v>380</v>
      </c>
      <c r="N141" s="8">
        <v>1950</v>
      </c>
      <c r="O141" s="47">
        <f t="shared" si="0"/>
        <v>19.9</v>
      </c>
      <c r="P141" s="48">
        <f t="shared" si="1"/>
        <v>2</v>
      </c>
      <c r="Q141" s="49"/>
      <c r="X141" s="50">
        <v>8.6</v>
      </c>
      <c r="DZ141"/>
      <c r="FI141" s="53">
        <v>11.3</v>
      </c>
      <c r="GJ141" s="55"/>
      <c r="GK141" s="56"/>
      <c r="GL141" s="56"/>
      <c r="GM141" s="57"/>
      <c r="GN141" s="56"/>
      <c r="GO141" s="56"/>
      <c r="GP141" s="56"/>
      <c r="GQ141" s="56"/>
      <c r="GR141" s="56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  <c r="HG141" s="55"/>
      <c r="HH141" s="55"/>
      <c r="HI141" s="55"/>
      <c r="HJ141" s="55"/>
      <c r="HK141" s="55"/>
      <c r="HL141" s="55"/>
      <c r="HM141" s="55"/>
      <c r="HN141" s="55"/>
      <c r="HO141" s="55"/>
      <c r="HP141" s="55"/>
      <c r="HQ141" s="55"/>
      <c r="HR141" s="55"/>
      <c r="HS141" s="55"/>
      <c r="HT141" s="55"/>
      <c r="HU141" s="55"/>
      <c r="HV141" s="55"/>
      <c r="HW141" s="55"/>
      <c r="HX141" s="55"/>
      <c r="HY141" s="55"/>
      <c r="HZ141" s="55"/>
      <c r="IA141" s="55"/>
      <c r="IB141" s="55"/>
      <c r="IC141" s="55"/>
      <c r="II141" s="49"/>
    </row>
    <row r="142" spans="1:243" s="50" customFormat="1" ht="14.25">
      <c r="A142" s="41"/>
      <c r="B142" s="42"/>
      <c r="C142" s="43"/>
      <c r="D142" s="44"/>
      <c r="E142" s="45"/>
      <c r="F142" s="44"/>
      <c r="G142" s="28"/>
      <c r="H142" s="44"/>
      <c r="I142" s="3"/>
      <c r="J142" s="3">
        <v>2</v>
      </c>
      <c r="K142" s="44"/>
      <c r="L142" s="46" t="s">
        <v>381</v>
      </c>
      <c r="M142" s="46" t="s">
        <v>175</v>
      </c>
      <c r="N142" s="8">
        <v>1961</v>
      </c>
      <c r="O142" s="47">
        <f t="shared" si="0"/>
        <v>17.7</v>
      </c>
      <c r="P142" s="48">
        <f t="shared" si="1"/>
        <v>2</v>
      </c>
      <c r="Q142" s="49"/>
      <c r="DZ142"/>
      <c r="FI142" s="53">
        <v>17.7</v>
      </c>
      <c r="GJ142" s="55"/>
      <c r="GK142" s="56"/>
      <c r="GL142" s="56"/>
      <c r="GM142" s="57"/>
      <c r="GN142" s="56"/>
      <c r="GO142" s="56"/>
      <c r="GP142" s="56"/>
      <c r="GQ142" s="56"/>
      <c r="GR142" s="56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  <c r="HG142" s="55"/>
      <c r="HH142" s="55"/>
      <c r="HI142" s="55"/>
      <c r="HJ142" s="55"/>
      <c r="HK142" s="55"/>
      <c r="HL142" s="55"/>
      <c r="HM142" s="55"/>
      <c r="HN142" s="55"/>
      <c r="HO142" s="55"/>
      <c r="HP142" s="55"/>
      <c r="HQ142" s="55"/>
      <c r="HR142" s="55"/>
      <c r="HS142" s="55"/>
      <c r="HT142" s="55"/>
      <c r="HU142" s="55"/>
      <c r="HV142" s="55"/>
      <c r="HW142" s="55"/>
      <c r="HX142" s="55"/>
      <c r="HY142" s="55"/>
      <c r="HZ142" s="55"/>
      <c r="IA142" s="55"/>
      <c r="IB142" s="55"/>
      <c r="IC142" s="55"/>
      <c r="II142" s="49"/>
    </row>
    <row r="143" spans="1:243" s="50" customFormat="1" ht="14.25">
      <c r="A143" s="41"/>
      <c r="B143" s="42"/>
      <c r="C143" s="43"/>
      <c r="D143" s="44"/>
      <c r="E143" s="45"/>
      <c r="F143" s="44"/>
      <c r="G143" s="28"/>
      <c r="H143" s="44"/>
      <c r="I143" s="3"/>
      <c r="J143" s="3">
        <v>1</v>
      </c>
      <c r="K143" s="44"/>
      <c r="L143" s="46" t="s">
        <v>177</v>
      </c>
      <c r="M143" s="46" t="s">
        <v>382</v>
      </c>
      <c r="N143" s="8">
        <v>1967</v>
      </c>
      <c r="O143" s="47">
        <f t="shared" si="0"/>
        <v>15</v>
      </c>
      <c r="P143" s="48">
        <f t="shared" si="1"/>
        <v>1</v>
      </c>
      <c r="Q143" s="49"/>
      <c r="DZ143"/>
      <c r="FI143" s="53">
        <v>15</v>
      </c>
      <c r="GJ143" s="55"/>
      <c r="GK143" s="56"/>
      <c r="GL143" s="56"/>
      <c r="GM143" s="57"/>
      <c r="GN143" s="56"/>
      <c r="GO143" s="56"/>
      <c r="GP143" s="56"/>
      <c r="GQ143" s="56"/>
      <c r="GR143" s="56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  <c r="HX143" s="55"/>
      <c r="HY143" s="55"/>
      <c r="HZ143" s="55"/>
      <c r="IA143" s="55"/>
      <c r="IB143" s="55"/>
      <c r="IC143" s="55"/>
      <c r="II143" s="49"/>
    </row>
    <row r="144" spans="1:243" s="50" customFormat="1" ht="14.25">
      <c r="A144" s="41"/>
      <c r="B144" s="42"/>
      <c r="C144" s="43"/>
      <c r="D144" s="44"/>
      <c r="E144" s="45"/>
      <c r="F144" s="44"/>
      <c r="G144" s="28"/>
      <c r="H144" s="44"/>
      <c r="I144" s="3"/>
      <c r="J144" s="3">
        <v>1</v>
      </c>
      <c r="K144" s="44"/>
      <c r="L144" s="46" t="s">
        <v>242</v>
      </c>
      <c r="M144" s="46" t="s">
        <v>239</v>
      </c>
      <c r="N144" s="8">
        <v>1971</v>
      </c>
      <c r="O144" s="47">
        <f t="shared" si="0"/>
        <v>14.3</v>
      </c>
      <c r="P144" s="48">
        <f t="shared" si="1"/>
        <v>1</v>
      </c>
      <c r="Q144" s="49"/>
      <c r="DZ144"/>
      <c r="FI144" s="53">
        <v>14.3</v>
      </c>
      <c r="GJ144" s="55"/>
      <c r="GK144" s="56"/>
      <c r="GL144" s="56"/>
      <c r="GM144" s="57"/>
      <c r="GN144" s="56"/>
      <c r="GO144" s="56"/>
      <c r="GP144" s="56"/>
      <c r="GQ144" s="56"/>
      <c r="GR144" s="56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I144" s="49"/>
    </row>
    <row r="145" spans="1:243" s="50" customFormat="1" ht="14.25">
      <c r="A145" s="41"/>
      <c r="B145" s="42"/>
      <c r="C145" s="43"/>
      <c r="D145" s="44"/>
      <c r="E145" s="45"/>
      <c r="F145" s="44"/>
      <c r="G145" s="28"/>
      <c r="H145" s="44"/>
      <c r="I145" s="3"/>
      <c r="J145" s="3">
        <v>1</v>
      </c>
      <c r="K145" s="44"/>
      <c r="L145" s="46" t="s">
        <v>383</v>
      </c>
      <c r="M145" s="46" t="s">
        <v>347</v>
      </c>
      <c r="N145" s="8">
        <v>1976</v>
      </c>
      <c r="O145" s="47">
        <f t="shared" si="0"/>
        <v>14.3</v>
      </c>
      <c r="P145" s="48">
        <f t="shared" si="1"/>
        <v>1</v>
      </c>
      <c r="Q145" s="49"/>
      <c r="DZ145"/>
      <c r="FI145" s="53">
        <v>14.3</v>
      </c>
      <c r="GJ145" s="55"/>
      <c r="GK145" s="56"/>
      <c r="GL145" s="56"/>
      <c r="GM145" s="57"/>
      <c r="GN145" s="56"/>
      <c r="GO145" s="56"/>
      <c r="GP145" s="56"/>
      <c r="GQ145" s="56"/>
      <c r="GR145" s="56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  <c r="HG145" s="55"/>
      <c r="HH145" s="55"/>
      <c r="HI145" s="55"/>
      <c r="HJ145" s="55"/>
      <c r="HK145" s="55"/>
      <c r="HL145" s="55"/>
      <c r="HM145" s="55"/>
      <c r="HN145" s="55"/>
      <c r="HO145" s="55"/>
      <c r="HP145" s="55"/>
      <c r="HQ145" s="55"/>
      <c r="HR145" s="55"/>
      <c r="HS145" s="55"/>
      <c r="HT145" s="55"/>
      <c r="HU145" s="55"/>
      <c r="HV145" s="55"/>
      <c r="HW145" s="55"/>
      <c r="HX145" s="55"/>
      <c r="HY145" s="55"/>
      <c r="HZ145" s="55"/>
      <c r="IA145" s="55"/>
      <c r="IB145" s="55"/>
      <c r="IC145" s="55"/>
      <c r="II145" s="49"/>
    </row>
    <row r="146" spans="1:243" s="50" customFormat="1" ht="14.25">
      <c r="A146" s="41"/>
      <c r="B146" s="42"/>
      <c r="C146" s="43"/>
      <c r="D146" s="44"/>
      <c r="E146" s="45"/>
      <c r="F146" s="44"/>
      <c r="G146" s="28"/>
      <c r="H146" s="44"/>
      <c r="I146" s="3"/>
      <c r="J146" s="3">
        <v>1</v>
      </c>
      <c r="K146" s="44"/>
      <c r="L146" s="46" t="s">
        <v>384</v>
      </c>
      <c r="M146" s="46" t="s">
        <v>239</v>
      </c>
      <c r="N146" s="8">
        <v>1981</v>
      </c>
      <c r="O146" s="47">
        <f t="shared" si="0"/>
        <v>13.5</v>
      </c>
      <c r="P146" s="48">
        <f t="shared" si="1"/>
        <v>1</v>
      </c>
      <c r="Q146" s="49"/>
      <c r="AV146" s="50">
        <v>13.5</v>
      </c>
      <c r="AW146" s="52"/>
      <c r="BK146" s="52"/>
      <c r="DZ146"/>
      <c r="FI146" s="53"/>
      <c r="GJ146" s="55"/>
      <c r="GK146" s="56"/>
      <c r="GL146" s="56"/>
      <c r="GM146" s="57"/>
      <c r="GN146" s="56"/>
      <c r="GO146" s="56"/>
      <c r="GP146" s="56"/>
      <c r="GQ146" s="56"/>
      <c r="GR146" s="56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I146" s="49"/>
    </row>
    <row r="147" spans="1:243" s="50" customFormat="1" ht="14.25">
      <c r="A147" s="41"/>
      <c r="B147" s="42"/>
      <c r="C147" s="43"/>
      <c r="D147" s="44"/>
      <c r="E147" s="45"/>
      <c r="F147" s="44"/>
      <c r="G147" s="28"/>
      <c r="H147" s="44"/>
      <c r="I147" s="3"/>
      <c r="J147" s="3">
        <v>1</v>
      </c>
      <c r="K147" s="44"/>
      <c r="L147" s="46" t="s">
        <v>385</v>
      </c>
      <c r="M147" s="46" t="s">
        <v>184</v>
      </c>
      <c r="N147" s="8">
        <v>1988</v>
      </c>
      <c r="O147" s="47">
        <f t="shared" si="0"/>
        <v>13.5</v>
      </c>
      <c r="P147" s="48">
        <f t="shared" si="1"/>
        <v>1</v>
      </c>
      <c r="Q147" s="49"/>
      <c r="AV147" s="50">
        <v>13.5</v>
      </c>
      <c r="DZ147"/>
      <c r="FI147" s="53"/>
      <c r="GI147" s="56"/>
      <c r="GJ147" s="55"/>
      <c r="GK147" s="56"/>
      <c r="GL147" s="56"/>
      <c r="GM147" s="57"/>
      <c r="GN147" s="56"/>
      <c r="GO147" s="56"/>
      <c r="GP147" s="56"/>
      <c r="GQ147" s="56"/>
      <c r="GR147" s="56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  <c r="HG147" s="55"/>
      <c r="HH147" s="55"/>
      <c r="HI147" s="55"/>
      <c r="HJ147" s="55"/>
      <c r="HK147" s="55"/>
      <c r="HL147" s="55"/>
      <c r="HM147" s="55"/>
      <c r="HN147" s="55"/>
      <c r="HO147" s="55"/>
      <c r="HP147" s="55"/>
      <c r="HQ147" s="55"/>
      <c r="HR147" s="55"/>
      <c r="HS147" s="55"/>
      <c r="HT147" s="55"/>
      <c r="HU147" s="55"/>
      <c r="HV147" s="55"/>
      <c r="HW147" s="55"/>
      <c r="HX147" s="55"/>
      <c r="HY147" s="55"/>
      <c r="HZ147" s="55"/>
      <c r="IA147" s="55"/>
      <c r="IB147" s="55"/>
      <c r="IC147" s="55"/>
      <c r="II147" s="49"/>
    </row>
    <row r="148" spans="1:243" s="50" customFormat="1" ht="14.25">
      <c r="A148" s="41"/>
      <c r="B148" s="42"/>
      <c r="C148" s="43"/>
      <c r="D148" s="44"/>
      <c r="E148" s="45"/>
      <c r="F148" s="44"/>
      <c r="G148" s="28"/>
      <c r="H148" s="44"/>
      <c r="I148" s="3"/>
      <c r="J148" s="3">
        <v>1</v>
      </c>
      <c r="K148" s="44"/>
      <c r="L148" s="46" t="s">
        <v>386</v>
      </c>
      <c r="M148" s="46" t="s">
        <v>232</v>
      </c>
      <c r="N148" s="8">
        <v>1967</v>
      </c>
      <c r="O148" s="47">
        <f t="shared" si="0"/>
        <v>13.5</v>
      </c>
      <c r="P148" s="48">
        <f t="shared" si="1"/>
        <v>1</v>
      </c>
      <c r="Q148" s="49"/>
      <c r="AV148" s="50">
        <v>13.5</v>
      </c>
      <c r="DZ148"/>
      <c r="FI148" s="53"/>
      <c r="GJ148" s="55"/>
      <c r="GK148" s="56"/>
      <c r="GL148" s="56"/>
      <c r="GM148" s="57"/>
      <c r="GN148" s="56"/>
      <c r="GO148" s="56"/>
      <c r="GP148" s="56"/>
      <c r="GQ148" s="56"/>
      <c r="GR148" s="56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I148" s="49"/>
    </row>
    <row r="149" spans="1:243" s="50" customFormat="1" ht="14.25">
      <c r="A149" s="41"/>
      <c r="B149" s="42"/>
      <c r="C149" s="43"/>
      <c r="D149" s="44"/>
      <c r="E149" s="45"/>
      <c r="F149" s="44"/>
      <c r="G149" s="28"/>
      <c r="H149" s="44"/>
      <c r="I149" s="3"/>
      <c r="J149" s="3">
        <v>1</v>
      </c>
      <c r="K149" s="44"/>
      <c r="L149" s="46" t="s">
        <v>387</v>
      </c>
      <c r="M149" s="46" t="s">
        <v>184</v>
      </c>
      <c r="N149" s="8">
        <v>1971</v>
      </c>
      <c r="O149" s="47">
        <f t="shared" si="0"/>
        <v>13.5</v>
      </c>
      <c r="P149" s="48">
        <f t="shared" si="1"/>
        <v>1</v>
      </c>
      <c r="Q149" s="49"/>
      <c r="AV149" s="50">
        <v>13.5</v>
      </c>
      <c r="AW149" s="52"/>
      <c r="DZ149"/>
      <c r="FI149" s="53"/>
      <c r="GJ149" s="55"/>
      <c r="GK149" s="56"/>
      <c r="GL149" s="56"/>
      <c r="GM149" s="57"/>
      <c r="GN149" s="56"/>
      <c r="GO149" s="56"/>
      <c r="GP149" s="56"/>
      <c r="GQ149" s="56"/>
      <c r="GR149" s="56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  <c r="HG149" s="55"/>
      <c r="HH149" s="55"/>
      <c r="HI149" s="55"/>
      <c r="HJ149" s="55"/>
      <c r="HK149" s="55"/>
      <c r="HL149" s="55"/>
      <c r="HM149" s="55"/>
      <c r="HN149" s="55"/>
      <c r="HO149" s="55"/>
      <c r="HP149" s="55"/>
      <c r="HQ149" s="55"/>
      <c r="HR149" s="55"/>
      <c r="HS149" s="55"/>
      <c r="HT149" s="55"/>
      <c r="HU149" s="55"/>
      <c r="HV149" s="55"/>
      <c r="HW149" s="55"/>
      <c r="HX149" s="55"/>
      <c r="HY149" s="55"/>
      <c r="HZ149" s="55"/>
      <c r="IA149" s="55"/>
      <c r="IB149" s="55"/>
      <c r="IC149" s="55"/>
      <c r="II149" s="49"/>
    </row>
    <row r="150" spans="1:243" s="50" customFormat="1" ht="14.25">
      <c r="A150" s="41"/>
      <c r="B150" s="42"/>
      <c r="C150" s="43"/>
      <c r="D150" s="44"/>
      <c r="E150" s="45"/>
      <c r="F150" s="44"/>
      <c r="G150" s="28"/>
      <c r="H150" s="44"/>
      <c r="I150" s="3"/>
      <c r="J150" s="3">
        <v>2</v>
      </c>
      <c r="K150" s="44"/>
      <c r="L150" s="46" t="s">
        <v>388</v>
      </c>
      <c r="M150" s="46" t="s">
        <v>389</v>
      </c>
      <c r="N150" s="8">
        <v>1964</v>
      </c>
      <c r="O150" s="47">
        <f t="shared" si="0"/>
        <v>13.4</v>
      </c>
      <c r="P150" s="48">
        <f t="shared" si="1"/>
        <v>2</v>
      </c>
      <c r="Q150" s="49"/>
      <c r="DZ150"/>
      <c r="FI150" s="53">
        <v>13.4</v>
      </c>
      <c r="GJ150" s="55"/>
      <c r="GK150" s="56"/>
      <c r="GL150" s="56"/>
      <c r="GM150" s="57"/>
      <c r="GN150" s="56"/>
      <c r="GO150" s="56"/>
      <c r="GP150" s="56"/>
      <c r="GQ150" s="56"/>
      <c r="GR150" s="56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I150" s="49"/>
    </row>
    <row r="151" spans="1:243" s="50" customFormat="1" ht="14.25">
      <c r="A151" s="41"/>
      <c r="B151" s="42"/>
      <c r="C151" s="43"/>
      <c r="D151" s="44"/>
      <c r="E151" s="45"/>
      <c r="F151" s="44"/>
      <c r="G151" s="28"/>
      <c r="H151" s="44"/>
      <c r="I151" s="3"/>
      <c r="J151" s="3">
        <v>1</v>
      </c>
      <c r="K151" s="44"/>
      <c r="L151" s="46" t="s">
        <v>258</v>
      </c>
      <c r="M151" s="46" t="s">
        <v>239</v>
      </c>
      <c r="N151" s="8">
        <v>1968</v>
      </c>
      <c r="O151" s="47">
        <f t="shared" si="0"/>
        <v>13</v>
      </c>
      <c r="P151" s="48">
        <f t="shared" si="1"/>
        <v>1</v>
      </c>
      <c r="Q151" s="49"/>
      <c r="DZ151"/>
      <c r="FI151" s="53">
        <v>13</v>
      </c>
      <c r="GJ151" s="55"/>
      <c r="GK151" s="56"/>
      <c r="GL151" s="56"/>
      <c r="GM151" s="57"/>
      <c r="GN151" s="56"/>
      <c r="GO151" s="56"/>
      <c r="GP151" s="56"/>
      <c r="GQ151" s="56"/>
      <c r="GR151" s="56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  <c r="HG151" s="55"/>
      <c r="HH151" s="55"/>
      <c r="HI151" s="55"/>
      <c r="HJ151" s="55"/>
      <c r="HK151" s="55"/>
      <c r="HL151" s="55"/>
      <c r="HM151" s="55"/>
      <c r="HN151" s="55"/>
      <c r="HO151" s="55"/>
      <c r="HP151" s="55"/>
      <c r="HQ151" s="55"/>
      <c r="HR151" s="55"/>
      <c r="HS151" s="55"/>
      <c r="HT151" s="55"/>
      <c r="HU151" s="55"/>
      <c r="HV151" s="55"/>
      <c r="HW151" s="55"/>
      <c r="HX151" s="55"/>
      <c r="HY151" s="55"/>
      <c r="HZ151" s="55"/>
      <c r="IA151" s="55"/>
      <c r="IB151" s="55"/>
      <c r="IC151" s="55"/>
      <c r="II151" s="49"/>
    </row>
    <row r="152" spans="1:243" s="50" customFormat="1" ht="14.25">
      <c r="A152" s="1"/>
      <c r="B152" s="32"/>
      <c r="C152" s="43"/>
      <c r="D152" s="44"/>
      <c r="E152" s="45"/>
      <c r="F152" s="44"/>
      <c r="G152" s="28"/>
      <c r="H152" s="44"/>
      <c r="I152" s="3"/>
      <c r="J152" s="3">
        <v>2</v>
      </c>
      <c r="K152" s="44"/>
      <c r="L152" s="46" t="s">
        <v>390</v>
      </c>
      <c r="M152" s="46" t="s">
        <v>391</v>
      </c>
      <c r="N152" s="8">
        <v>1982</v>
      </c>
      <c r="O152" s="47">
        <f t="shared" si="0"/>
        <v>12.8</v>
      </c>
      <c r="P152" s="48">
        <f t="shared" si="1"/>
        <v>2</v>
      </c>
      <c r="Q152" s="49"/>
      <c r="DL152" s="50">
        <v>6.5</v>
      </c>
      <c r="DZ152"/>
      <c r="EZ152" s="50">
        <v>6.3</v>
      </c>
      <c r="FI152" s="53"/>
      <c r="GJ152" s="55"/>
      <c r="GK152" s="56"/>
      <c r="GL152" s="56"/>
      <c r="GM152" s="57"/>
      <c r="GN152" s="56"/>
      <c r="GO152" s="56"/>
      <c r="GP152" s="56"/>
      <c r="GQ152" s="56"/>
      <c r="GR152" s="56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  <c r="HX152" s="55"/>
      <c r="HY152" s="55"/>
      <c r="HZ152" s="55"/>
      <c r="IA152" s="55"/>
      <c r="IB152" s="55"/>
      <c r="IC152" s="55"/>
      <c r="II152" s="49"/>
    </row>
    <row r="153" spans="1:243" s="50" customFormat="1" ht="14.25">
      <c r="A153" s="41"/>
      <c r="B153" s="42"/>
      <c r="C153" s="43"/>
      <c r="D153" s="44"/>
      <c r="E153" s="45"/>
      <c r="F153" s="44"/>
      <c r="G153" s="28"/>
      <c r="H153" s="44"/>
      <c r="I153" s="3">
        <v>1</v>
      </c>
      <c r="J153" s="3">
        <v>1</v>
      </c>
      <c r="K153" s="44"/>
      <c r="L153" s="46" t="s">
        <v>392</v>
      </c>
      <c r="M153" s="46" t="s">
        <v>393</v>
      </c>
      <c r="N153" s="8">
        <v>1960</v>
      </c>
      <c r="O153" s="47">
        <f t="shared" si="0"/>
        <v>12.6</v>
      </c>
      <c r="P153" s="48">
        <f t="shared" si="1"/>
        <v>2</v>
      </c>
      <c r="Q153" s="49"/>
      <c r="DI153" s="50">
        <v>7.1</v>
      </c>
      <c r="DZ153"/>
      <c r="FI153" s="53">
        <v>5.5</v>
      </c>
      <c r="GJ153" s="55"/>
      <c r="GK153" s="56"/>
      <c r="GL153" s="56"/>
      <c r="GM153" s="57"/>
      <c r="GN153" s="56"/>
      <c r="GO153" s="56"/>
      <c r="GP153" s="56"/>
      <c r="GQ153" s="56"/>
      <c r="GR153" s="56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I153" s="49"/>
    </row>
    <row r="154" spans="1:243" s="50" customFormat="1" ht="14.25">
      <c r="A154" s="41"/>
      <c r="B154" s="42"/>
      <c r="C154" s="43"/>
      <c r="D154" s="44"/>
      <c r="E154" s="45"/>
      <c r="F154" s="44"/>
      <c r="G154" s="28"/>
      <c r="H154" s="44"/>
      <c r="I154" s="3">
        <v>1</v>
      </c>
      <c r="J154" s="3">
        <v>1</v>
      </c>
      <c r="K154" s="44"/>
      <c r="L154" s="46" t="s">
        <v>394</v>
      </c>
      <c r="M154" s="46" t="s">
        <v>239</v>
      </c>
      <c r="N154" s="8">
        <v>1974</v>
      </c>
      <c r="O154" s="47">
        <f t="shared" si="0"/>
        <v>12</v>
      </c>
      <c r="P154" s="48">
        <f t="shared" si="1"/>
        <v>2</v>
      </c>
      <c r="Q154" s="49"/>
      <c r="DZ154"/>
      <c r="EJ154" s="50">
        <v>6</v>
      </c>
      <c r="FI154" s="53">
        <v>6</v>
      </c>
      <c r="GJ154" s="55"/>
      <c r="GK154" s="56"/>
      <c r="GL154" s="56"/>
      <c r="GM154" s="57"/>
      <c r="GN154" s="56"/>
      <c r="GO154" s="56"/>
      <c r="GP154" s="56"/>
      <c r="GQ154" s="56"/>
      <c r="GR154" s="56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I154" s="49"/>
    </row>
    <row r="155" spans="1:243" s="50" customFormat="1" ht="14.25">
      <c r="A155" s="41"/>
      <c r="B155" s="42"/>
      <c r="C155" s="43"/>
      <c r="D155" s="44"/>
      <c r="E155" s="45"/>
      <c r="F155" s="44"/>
      <c r="G155" s="28"/>
      <c r="H155" s="44"/>
      <c r="I155" s="3"/>
      <c r="J155" s="3">
        <v>2</v>
      </c>
      <c r="K155" s="44"/>
      <c r="L155" s="46" t="s">
        <v>395</v>
      </c>
      <c r="M155" s="46" t="s">
        <v>320</v>
      </c>
      <c r="N155" s="8">
        <v>1981</v>
      </c>
      <c r="O155" s="47">
        <f t="shared" si="0"/>
        <v>11.6</v>
      </c>
      <c r="P155" s="48">
        <f t="shared" si="1"/>
        <v>2</v>
      </c>
      <c r="Q155" s="49"/>
      <c r="DZ155"/>
      <c r="EG155" s="50">
        <v>5.6</v>
      </c>
      <c r="EP155" s="50">
        <v>6</v>
      </c>
      <c r="FI155" s="53"/>
      <c r="GJ155" s="55"/>
      <c r="GK155" s="56"/>
      <c r="GL155" s="56"/>
      <c r="GM155" s="57"/>
      <c r="GN155" s="56"/>
      <c r="GO155" s="56"/>
      <c r="GP155" s="56"/>
      <c r="GQ155" s="56"/>
      <c r="GR155" s="56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I155" s="49"/>
    </row>
    <row r="156" spans="1:243" s="50" customFormat="1" ht="14.25">
      <c r="A156" s="41"/>
      <c r="B156" s="42"/>
      <c r="C156" s="43"/>
      <c r="D156" s="44"/>
      <c r="E156" s="45"/>
      <c r="F156" s="44"/>
      <c r="G156" s="28"/>
      <c r="H156" s="44"/>
      <c r="I156" s="3"/>
      <c r="J156" s="3">
        <v>2</v>
      </c>
      <c r="K156" s="44"/>
      <c r="L156" s="46" t="s">
        <v>396</v>
      </c>
      <c r="M156" s="46" t="s">
        <v>173</v>
      </c>
      <c r="N156" s="8">
        <v>1946</v>
      </c>
      <c r="O156" s="47">
        <f t="shared" si="0"/>
        <v>10.2</v>
      </c>
      <c r="P156" s="48">
        <f t="shared" si="1"/>
        <v>2</v>
      </c>
      <c r="Q156" s="49"/>
      <c r="DZ156"/>
      <c r="FI156" s="53">
        <v>10.2</v>
      </c>
      <c r="GJ156" s="55"/>
      <c r="GK156" s="56"/>
      <c r="GL156" s="56"/>
      <c r="GM156" s="57"/>
      <c r="GN156" s="56"/>
      <c r="GO156" s="56"/>
      <c r="GP156" s="56"/>
      <c r="GQ156" s="56"/>
      <c r="GR156" s="56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  <c r="HG156" s="55"/>
      <c r="HH156" s="55"/>
      <c r="HI156" s="55"/>
      <c r="HJ156" s="55"/>
      <c r="HK156" s="55"/>
      <c r="HL156" s="55"/>
      <c r="HM156" s="55"/>
      <c r="HN156" s="55"/>
      <c r="HO156" s="55"/>
      <c r="HP156" s="55"/>
      <c r="HQ156" s="55"/>
      <c r="HR156" s="55"/>
      <c r="HS156" s="55"/>
      <c r="HT156" s="55"/>
      <c r="HU156" s="55"/>
      <c r="HV156" s="55"/>
      <c r="HW156" s="55"/>
      <c r="HX156" s="55"/>
      <c r="HY156" s="55"/>
      <c r="HZ156" s="55"/>
      <c r="IA156" s="55"/>
      <c r="IB156" s="55"/>
      <c r="IC156" s="55"/>
      <c r="II156" s="49"/>
    </row>
    <row r="157" spans="1:243" s="50" customFormat="1" ht="14.25">
      <c r="A157" s="41"/>
      <c r="B157" s="42"/>
      <c r="C157" s="43"/>
      <c r="D157" s="44"/>
      <c r="E157" s="45"/>
      <c r="F157" s="44"/>
      <c r="G157" s="28"/>
      <c r="H157" s="44"/>
      <c r="I157" s="3"/>
      <c r="J157" s="3">
        <v>1</v>
      </c>
      <c r="K157" s="44"/>
      <c r="L157" s="46" t="s">
        <v>397</v>
      </c>
      <c r="M157" s="46" t="s">
        <v>398</v>
      </c>
      <c r="N157" s="8">
        <v>1975</v>
      </c>
      <c r="O157" s="47">
        <f t="shared" si="0"/>
        <v>10</v>
      </c>
      <c r="P157" s="48">
        <f t="shared" si="1"/>
        <v>1</v>
      </c>
      <c r="Q157" s="49"/>
      <c r="DZ157"/>
      <c r="FI157" s="53">
        <v>10</v>
      </c>
      <c r="GJ157" s="55"/>
      <c r="GK157" s="56"/>
      <c r="GL157" s="56"/>
      <c r="GM157" s="57"/>
      <c r="GN157" s="56"/>
      <c r="GO157" s="56"/>
      <c r="GP157" s="56"/>
      <c r="GQ157" s="56"/>
      <c r="GR157" s="56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  <c r="HG157" s="55"/>
      <c r="HH157" s="55"/>
      <c r="HI157" s="55"/>
      <c r="HJ157" s="55"/>
      <c r="HK157" s="55"/>
      <c r="HL157" s="55"/>
      <c r="HM157" s="55"/>
      <c r="HN157" s="55"/>
      <c r="HO157" s="55"/>
      <c r="HP157" s="55"/>
      <c r="HQ157" s="55"/>
      <c r="HR157" s="55"/>
      <c r="HS157" s="55"/>
      <c r="HT157" s="55"/>
      <c r="HU157" s="55"/>
      <c r="HV157" s="55"/>
      <c r="HW157" s="55"/>
      <c r="HX157" s="55"/>
      <c r="HY157" s="55"/>
      <c r="HZ157" s="55"/>
      <c r="IA157" s="55"/>
      <c r="IB157" s="55"/>
      <c r="IC157" s="55"/>
      <c r="II157" s="49"/>
    </row>
    <row r="158" spans="1:243" s="50" customFormat="1" ht="14.25">
      <c r="A158" s="41"/>
      <c r="B158" s="42"/>
      <c r="C158" s="43"/>
      <c r="D158" s="44"/>
      <c r="E158" s="45"/>
      <c r="F158" s="44"/>
      <c r="G158" s="28"/>
      <c r="H158" s="44"/>
      <c r="I158" s="3">
        <v>1</v>
      </c>
      <c r="J158" s="3">
        <v>2</v>
      </c>
      <c r="K158" s="44"/>
      <c r="L158" s="46" t="s">
        <v>181</v>
      </c>
      <c r="M158" s="46" t="s">
        <v>399</v>
      </c>
      <c r="N158" s="8">
        <v>2000</v>
      </c>
      <c r="O158" s="47">
        <f t="shared" si="0"/>
        <v>9.2</v>
      </c>
      <c r="P158" s="48">
        <f t="shared" si="1"/>
        <v>3</v>
      </c>
      <c r="Q158" s="49"/>
      <c r="CT158" s="50">
        <v>4.4</v>
      </c>
      <c r="DZ158"/>
      <c r="FI158" s="53">
        <v>4.8</v>
      </c>
      <c r="GJ158" s="55"/>
      <c r="GK158" s="56"/>
      <c r="GL158" s="56"/>
      <c r="GM158" s="57"/>
      <c r="GN158" s="56"/>
      <c r="GO158" s="56"/>
      <c r="GP158" s="56"/>
      <c r="GQ158" s="56"/>
      <c r="GR158" s="56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I158" s="49"/>
    </row>
    <row r="159" spans="1:243" s="50" customFormat="1" ht="14.25">
      <c r="A159" s="41"/>
      <c r="B159" s="42"/>
      <c r="C159" s="43"/>
      <c r="D159" s="44"/>
      <c r="E159" s="45"/>
      <c r="F159" s="44"/>
      <c r="G159" s="28"/>
      <c r="H159" s="44"/>
      <c r="I159" s="3"/>
      <c r="J159" s="3">
        <v>1</v>
      </c>
      <c r="K159" s="44"/>
      <c r="L159" s="46" t="s">
        <v>400</v>
      </c>
      <c r="M159" s="46" t="s">
        <v>401</v>
      </c>
      <c r="N159" s="8">
        <v>1954</v>
      </c>
      <c r="O159" s="47">
        <f t="shared" si="0"/>
        <v>9</v>
      </c>
      <c r="P159" s="48">
        <f t="shared" si="1"/>
        <v>1</v>
      </c>
      <c r="Q159" s="49"/>
      <c r="CR159" s="50">
        <v>9</v>
      </c>
      <c r="DZ159"/>
      <c r="FI159" s="53"/>
      <c r="GJ159" s="55"/>
      <c r="GK159" s="56"/>
      <c r="GL159" s="56"/>
      <c r="GM159" s="57"/>
      <c r="GN159" s="56"/>
      <c r="GO159" s="56"/>
      <c r="GP159" s="56"/>
      <c r="GQ159" s="56"/>
      <c r="GR159" s="56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I159" s="49"/>
    </row>
    <row r="160" spans="1:243" s="50" customFormat="1" ht="14.25">
      <c r="A160" s="41"/>
      <c r="B160" s="42"/>
      <c r="C160" s="43"/>
      <c r="D160" s="44"/>
      <c r="E160" s="45"/>
      <c r="F160" s="44"/>
      <c r="G160" s="28"/>
      <c r="H160" s="44"/>
      <c r="I160" s="3"/>
      <c r="J160" s="3">
        <v>1</v>
      </c>
      <c r="K160" s="44"/>
      <c r="L160" s="46" t="s">
        <v>402</v>
      </c>
      <c r="M160" s="46" t="s">
        <v>239</v>
      </c>
      <c r="N160" s="8">
        <v>1963</v>
      </c>
      <c r="O160" s="47">
        <f t="shared" si="0"/>
        <v>8.4</v>
      </c>
      <c r="P160" s="48">
        <f t="shared" si="1"/>
        <v>1</v>
      </c>
      <c r="Q160" s="49"/>
      <c r="AJ160" s="50">
        <v>8.4</v>
      </c>
      <c r="DZ160"/>
      <c r="FI160" s="53"/>
      <c r="GJ160" s="55"/>
      <c r="GK160" s="56"/>
      <c r="GL160" s="56"/>
      <c r="GM160" s="57"/>
      <c r="GN160" s="56"/>
      <c r="GO160" s="56"/>
      <c r="GP160" s="56"/>
      <c r="GQ160" s="56"/>
      <c r="GR160" s="56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  <c r="HX160" s="55"/>
      <c r="HY160" s="55"/>
      <c r="HZ160" s="55"/>
      <c r="IA160" s="55"/>
      <c r="IB160" s="55"/>
      <c r="IC160" s="55"/>
      <c r="II160" s="49"/>
    </row>
    <row r="161" spans="1:243" s="50" customFormat="1" ht="14.25">
      <c r="A161" s="41"/>
      <c r="B161" s="42"/>
      <c r="C161" s="43"/>
      <c r="D161" s="44"/>
      <c r="E161" s="45"/>
      <c r="F161" s="44"/>
      <c r="G161" s="28"/>
      <c r="H161" s="44"/>
      <c r="I161" s="3">
        <v>1</v>
      </c>
      <c r="J161" s="3"/>
      <c r="K161" s="44">
        <v>1</v>
      </c>
      <c r="L161" s="46" t="s">
        <v>273</v>
      </c>
      <c r="M161" s="46" t="s">
        <v>403</v>
      </c>
      <c r="N161" s="8">
        <v>1998</v>
      </c>
      <c r="O161" s="47">
        <f t="shared" si="0"/>
        <v>7.3</v>
      </c>
      <c r="P161" s="48">
        <f t="shared" si="1"/>
        <v>2</v>
      </c>
      <c r="Q161" s="49"/>
      <c r="BX161" s="50">
        <v>2.5</v>
      </c>
      <c r="DZ161"/>
      <c r="FI161" s="53">
        <v>4.8</v>
      </c>
      <c r="GJ161" s="55"/>
      <c r="GK161" s="56"/>
      <c r="GL161" s="56"/>
      <c r="GM161" s="57"/>
      <c r="GN161" s="56"/>
      <c r="GO161" s="56"/>
      <c r="GP161" s="56"/>
      <c r="GQ161" s="56"/>
      <c r="GR161" s="56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  <c r="HG161" s="55"/>
      <c r="HH161" s="55"/>
      <c r="HI161" s="55"/>
      <c r="HJ161" s="55"/>
      <c r="HK161" s="55"/>
      <c r="HL161" s="55"/>
      <c r="HM161" s="55"/>
      <c r="HN161" s="55"/>
      <c r="HO161" s="55"/>
      <c r="HP161" s="55"/>
      <c r="HQ161" s="55"/>
      <c r="HR161" s="55"/>
      <c r="HS161" s="55"/>
      <c r="HT161" s="55"/>
      <c r="HU161" s="55"/>
      <c r="HV161" s="55"/>
      <c r="HW161" s="55"/>
      <c r="HX161" s="55"/>
      <c r="HY161" s="55"/>
      <c r="HZ161" s="55"/>
      <c r="IA161" s="55"/>
      <c r="IB161" s="55"/>
      <c r="IC161" s="55"/>
      <c r="II161" s="49"/>
    </row>
    <row r="162" spans="1:243" s="50" customFormat="1" ht="14.25">
      <c r="A162" s="41"/>
      <c r="B162" s="42"/>
      <c r="C162" s="43"/>
      <c r="D162" s="44"/>
      <c r="E162" s="45"/>
      <c r="F162" s="44"/>
      <c r="G162" s="28"/>
      <c r="H162" s="44"/>
      <c r="I162" s="3"/>
      <c r="J162" s="3">
        <v>1</v>
      </c>
      <c r="K162" s="44"/>
      <c r="L162" s="46" t="s">
        <v>404</v>
      </c>
      <c r="M162" s="46" t="s">
        <v>405</v>
      </c>
      <c r="N162" s="8">
        <v>1968</v>
      </c>
      <c r="O162" s="47">
        <f t="shared" si="0"/>
        <v>6.9</v>
      </c>
      <c r="P162" s="48">
        <f t="shared" si="1"/>
        <v>1</v>
      </c>
      <c r="Q162" s="49"/>
      <c r="DW162" s="50">
        <v>6.9</v>
      </c>
      <c r="DZ162"/>
      <c r="FI162" s="53"/>
      <c r="GJ162" s="55"/>
      <c r="GK162" s="56"/>
      <c r="GL162" s="56"/>
      <c r="GM162" s="57"/>
      <c r="GN162" s="56"/>
      <c r="GO162" s="56"/>
      <c r="GP162" s="56"/>
      <c r="GQ162" s="56"/>
      <c r="GR162" s="56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  <c r="HX162" s="55"/>
      <c r="HY162" s="55"/>
      <c r="HZ162" s="55"/>
      <c r="IA162" s="55"/>
      <c r="IB162" s="55"/>
      <c r="IC162" s="55"/>
      <c r="II162" s="49"/>
    </row>
    <row r="163" spans="1:243" s="50" customFormat="1" ht="14.25">
      <c r="A163" s="41"/>
      <c r="B163" s="42"/>
      <c r="C163" s="43"/>
      <c r="D163" s="44"/>
      <c r="E163" s="45"/>
      <c r="F163" s="44"/>
      <c r="G163" s="28"/>
      <c r="H163" s="44"/>
      <c r="I163" s="3"/>
      <c r="J163" s="3">
        <v>1</v>
      </c>
      <c r="K163" s="44"/>
      <c r="L163" s="46" t="s">
        <v>406</v>
      </c>
      <c r="M163" s="46" t="s">
        <v>212</v>
      </c>
      <c r="N163" s="8">
        <v>1979</v>
      </c>
      <c r="O163" s="47">
        <f t="shared" si="0"/>
        <v>6.8</v>
      </c>
      <c r="P163" s="48">
        <f t="shared" si="1"/>
        <v>1</v>
      </c>
      <c r="Q163" s="49"/>
      <c r="CN163" s="50">
        <v>6.8</v>
      </c>
      <c r="DZ163"/>
      <c r="FI163" s="53"/>
      <c r="GJ163" s="55"/>
      <c r="GK163" s="56"/>
      <c r="GL163" s="56"/>
      <c r="GM163" s="57"/>
      <c r="GN163" s="56"/>
      <c r="GO163" s="56"/>
      <c r="GP163" s="56"/>
      <c r="GQ163" s="56"/>
      <c r="GR163" s="56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I163" s="49"/>
    </row>
    <row r="164" spans="1:243" s="50" customFormat="1" ht="14.25">
      <c r="A164" s="41"/>
      <c r="B164" s="42"/>
      <c r="C164" s="43"/>
      <c r="D164" s="44"/>
      <c r="E164" s="45"/>
      <c r="F164" s="44"/>
      <c r="G164" s="28"/>
      <c r="H164" s="44"/>
      <c r="I164" s="3"/>
      <c r="J164" s="3">
        <v>1</v>
      </c>
      <c r="K164" s="44"/>
      <c r="L164" s="46" t="s">
        <v>407</v>
      </c>
      <c r="M164" s="46" t="s">
        <v>255</v>
      </c>
      <c r="N164" s="8">
        <v>1985</v>
      </c>
      <c r="O164" s="47">
        <f t="shared" si="0"/>
        <v>6.5</v>
      </c>
      <c r="P164" s="48">
        <f t="shared" si="1"/>
        <v>1</v>
      </c>
      <c r="Q164" s="49"/>
      <c r="DZ164"/>
      <c r="FI164" s="53">
        <v>6.5</v>
      </c>
      <c r="GJ164" s="55"/>
      <c r="GK164" s="56"/>
      <c r="GL164" s="56"/>
      <c r="GM164" s="57"/>
      <c r="GN164" s="56"/>
      <c r="GO164" s="56"/>
      <c r="GP164" s="56"/>
      <c r="GQ164" s="56"/>
      <c r="GR164" s="56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  <c r="HG164" s="55"/>
      <c r="HH164" s="55"/>
      <c r="HI164" s="55"/>
      <c r="HJ164" s="55"/>
      <c r="HK164" s="55"/>
      <c r="HL164" s="55"/>
      <c r="HM164" s="55"/>
      <c r="HN164" s="55"/>
      <c r="HO164" s="55"/>
      <c r="HP164" s="55"/>
      <c r="HQ164" s="55"/>
      <c r="HR164" s="55"/>
      <c r="HS164" s="55"/>
      <c r="HT164" s="55"/>
      <c r="HU164" s="55"/>
      <c r="HV164" s="55"/>
      <c r="HW164" s="55"/>
      <c r="HX164" s="55"/>
      <c r="HY164" s="55"/>
      <c r="HZ164" s="55"/>
      <c r="IA164" s="55"/>
      <c r="IB164" s="55"/>
      <c r="IC164" s="55"/>
      <c r="II164" s="49"/>
    </row>
    <row r="165" spans="1:243" s="50" customFormat="1" ht="14.25">
      <c r="A165" s="41"/>
      <c r="B165" s="42"/>
      <c r="C165" s="43"/>
      <c r="D165" s="44"/>
      <c r="E165" s="45"/>
      <c r="F165" s="44"/>
      <c r="G165" s="28"/>
      <c r="H165" s="44"/>
      <c r="I165" s="3">
        <v>1</v>
      </c>
      <c r="J165" s="3"/>
      <c r="K165" s="44"/>
      <c r="L165" s="46" t="s">
        <v>408</v>
      </c>
      <c r="M165" s="46" t="s">
        <v>312</v>
      </c>
      <c r="N165" s="8">
        <v>1997</v>
      </c>
      <c r="O165" s="47">
        <f t="shared" si="0"/>
        <v>6</v>
      </c>
      <c r="P165" s="48">
        <f t="shared" si="1"/>
        <v>1</v>
      </c>
      <c r="Q165" s="49"/>
      <c r="DZ165"/>
      <c r="FI165" s="53">
        <v>6</v>
      </c>
      <c r="GJ165" s="55"/>
      <c r="GK165" s="56"/>
      <c r="GL165" s="56"/>
      <c r="GM165" s="57"/>
      <c r="GN165" s="56"/>
      <c r="GO165" s="56"/>
      <c r="GP165" s="56"/>
      <c r="GQ165" s="56"/>
      <c r="GR165" s="56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  <c r="HX165" s="55"/>
      <c r="HY165" s="55"/>
      <c r="HZ165" s="55"/>
      <c r="IA165" s="55"/>
      <c r="IB165" s="55"/>
      <c r="IC165" s="55"/>
      <c r="II165" s="49"/>
    </row>
    <row r="166" spans="1:243" s="50" customFormat="1" ht="14.25">
      <c r="A166" s="41"/>
      <c r="B166" s="42"/>
      <c r="C166" s="43"/>
      <c r="D166" s="44"/>
      <c r="E166" s="45"/>
      <c r="F166" s="44"/>
      <c r="G166" s="28"/>
      <c r="H166" s="44"/>
      <c r="I166" s="3"/>
      <c r="J166" s="3">
        <v>1</v>
      </c>
      <c r="K166" s="44"/>
      <c r="L166" s="46" t="s">
        <v>409</v>
      </c>
      <c r="M166" s="46" t="s">
        <v>355</v>
      </c>
      <c r="N166" s="8">
        <v>1948</v>
      </c>
      <c r="O166" s="47">
        <f t="shared" si="0"/>
        <v>6</v>
      </c>
      <c r="P166" s="48">
        <f t="shared" si="1"/>
        <v>1</v>
      </c>
      <c r="Q166" s="49"/>
      <c r="DZ166"/>
      <c r="EJ166" s="50">
        <v>6</v>
      </c>
      <c r="FI166" s="53"/>
      <c r="GJ166" s="55"/>
      <c r="GK166" s="56"/>
      <c r="GL166" s="56"/>
      <c r="GM166" s="57"/>
      <c r="GN166" s="56"/>
      <c r="GO166" s="56"/>
      <c r="GP166" s="56"/>
      <c r="GQ166" s="56"/>
      <c r="GR166" s="56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I166" s="49"/>
    </row>
    <row r="167" spans="1:243" s="50" customFormat="1" ht="14.25">
      <c r="A167" s="41"/>
      <c r="B167" s="42"/>
      <c r="C167" s="43"/>
      <c r="D167" s="44"/>
      <c r="E167" s="45"/>
      <c r="F167" s="44"/>
      <c r="G167" s="28"/>
      <c r="H167" s="44"/>
      <c r="I167" s="3">
        <v>1</v>
      </c>
      <c r="J167" s="3"/>
      <c r="K167" s="44"/>
      <c r="L167" s="46" t="s">
        <v>293</v>
      </c>
      <c r="M167" s="46" t="s">
        <v>323</v>
      </c>
      <c r="N167" s="8">
        <v>1957</v>
      </c>
      <c r="O167" s="47">
        <f t="shared" si="0"/>
        <v>6</v>
      </c>
      <c r="P167" s="48">
        <f t="shared" si="1"/>
        <v>1</v>
      </c>
      <c r="Q167" s="49"/>
      <c r="DZ167"/>
      <c r="FI167" s="53">
        <v>6</v>
      </c>
      <c r="GJ167" s="55"/>
      <c r="GK167" s="56"/>
      <c r="GL167" s="56"/>
      <c r="GM167" s="57"/>
      <c r="GN167" s="56"/>
      <c r="GO167" s="56"/>
      <c r="GP167" s="56"/>
      <c r="GQ167" s="56"/>
      <c r="GR167" s="56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  <c r="HX167" s="55"/>
      <c r="HY167" s="55"/>
      <c r="HZ167" s="55"/>
      <c r="IA167" s="55"/>
      <c r="IB167" s="55"/>
      <c r="IC167" s="55"/>
      <c r="II167" s="49"/>
    </row>
    <row r="168" spans="1:243" s="50" customFormat="1" ht="14.25">
      <c r="A168" s="41"/>
      <c r="B168" s="42"/>
      <c r="C168" s="43"/>
      <c r="D168" s="44"/>
      <c r="E168" s="45"/>
      <c r="F168" s="44"/>
      <c r="G168" s="28"/>
      <c r="H168" s="44"/>
      <c r="I168" s="3">
        <v>1</v>
      </c>
      <c r="J168" s="3"/>
      <c r="K168" s="44"/>
      <c r="L168" s="46" t="s">
        <v>410</v>
      </c>
      <c r="M168" s="46" t="s">
        <v>411</v>
      </c>
      <c r="N168" s="8">
        <v>1997</v>
      </c>
      <c r="O168" s="47">
        <f t="shared" si="0"/>
        <v>6</v>
      </c>
      <c r="P168" s="48">
        <f t="shared" si="1"/>
        <v>1</v>
      </c>
      <c r="Q168" s="49"/>
      <c r="DZ168"/>
      <c r="FI168" s="53">
        <v>6</v>
      </c>
      <c r="GJ168" s="55"/>
      <c r="GK168" s="56"/>
      <c r="GL168" s="56"/>
      <c r="GM168" s="57"/>
      <c r="GN168" s="56"/>
      <c r="GO168" s="56"/>
      <c r="GP168" s="56"/>
      <c r="GQ168" s="56"/>
      <c r="GR168" s="56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  <c r="HT168" s="55"/>
      <c r="HU168" s="55"/>
      <c r="HV168" s="55"/>
      <c r="HW168" s="55"/>
      <c r="HX168" s="55"/>
      <c r="HY168" s="55"/>
      <c r="HZ168" s="55"/>
      <c r="IA168" s="55"/>
      <c r="IB168" s="55"/>
      <c r="IC168" s="55"/>
      <c r="II168" s="49"/>
    </row>
    <row r="169" spans="1:243" s="50" customFormat="1" ht="14.25">
      <c r="A169" s="41"/>
      <c r="B169" s="42"/>
      <c r="C169" s="43"/>
      <c r="D169" s="44"/>
      <c r="E169" s="45"/>
      <c r="F169" s="44"/>
      <c r="G169" s="28"/>
      <c r="H169" s="44"/>
      <c r="I169" s="3">
        <v>1</v>
      </c>
      <c r="J169" s="3"/>
      <c r="K169" s="44">
        <v>1</v>
      </c>
      <c r="L169" s="46" t="s">
        <v>412</v>
      </c>
      <c r="M169" s="46" t="s">
        <v>413</v>
      </c>
      <c r="N169" s="8">
        <v>1946</v>
      </c>
      <c r="O169" s="47">
        <f t="shared" si="0"/>
        <v>5</v>
      </c>
      <c r="P169" s="48">
        <f t="shared" si="1"/>
        <v>2</v>
      </c>
      <c r="Q169" s="49"/>
      <c r="DZ169"/>
      <c r="FI169" s="53">
        <v>5</v>
      </c>
      <c r="GJ169" s="55"/>
      <c r="GK169" s="56"/>
      <c r="GL169" s="56"/>
      <c r="GM169" s="57"/>
      <c r="GN169" s="56"/>
      <c r="GO169" s="56"/>
      <c r="GP169" s="56"/>
      <c r="GQ169" s="56"/>
      <c r="GR169" s="56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I169" s="49"/>
    </row>
    <row r="170" spans="1:243" s="50" customFormat="1" ht="14.25">
      <c r="A170" s="41"/>
      <c r="B170" s="42"/>
      <c r="C170" s="43"/>
      <c r="D170" s="44"/>
      <c r="E170" s="45"/>
      <c r="F170" s="44"/>
      <c r="G170" s="28"/>
      <c r="H170" s="44"/>
      <c r="I170" s="3"/>
      <c r="J170" s="3">
        <v>1</v>
      </c>
      <c r="K170" s="44"/>
      <c r="L170" s="46" t="s">
        <v>414</v>
      </c>
      <c r="M170" s="46" t="s">
        <v>415</v>
      </c>
      <c r="N170" s="8">
        <v>1971</v>
      </c>
      <c r="O170" s="47">
        <f t="shared" si="0"/>
        <v>5</v>
      </c>
      <c r="P170" s="48">
        <f t="shared" si="1"/>
        <v>1</v>
      </c>
      <c r="Q170" s="49"/>
      <c r="DZ170"/>
      <c r="FI170" s="53">
        <v>5</v>
      </c>
      <c r="GJ170" s="55"/>
      <c r="GK170" s="56"/>
      <c r="GL170" s="56"/>
      <c r="GM170" s="57"/>
      <c r="GN170" s="56"/>
      <c r="GO170" s="56"/>
      <c r="GP170" s="56"/>
      <c r="GQ170" s="56"/>
      <c r="GR170" s="56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I170" s="49"/>
    </row>
    <row r="171" spans="1:243" s="50" customFormat="1" ht="14.25">
      <c r="A171" s="41"/>
      <c r="B171" s="42"/>
      <c r="C171" s="43"/>
      <c r="D171" s="44"/>
      <c r="E171" s="45"/>
      <c r="F171" s="44"/>
      <c r="G171" s="28"/>
      <c r="H171" s="44"/>
      <c r="I171" s="3">
        <v>1</v>
      </c>
      <c r="J171" s="3"/>
      <c r="K171" s="44"/>
      <c r="L171" s="46" t="s">
        <v>416</v>
      </c>
      <c r="M171" s="46" t="s">
        <v>411</v>
      </c>
      <c r="N171" s="8">
        <v>2000</v>
      </c>
      <c r="O171" s="47">
        <f t="shared" si="0"/>
        <v>4.8</v>
      </c>
      <c r="P171" s="48">
        <f t="shared" si="1"/>
        <v>1</v>
      </c>
      <c r="Q171" s="49"/>
      <c r="DZ171"/>
      <c r="FI171" s="53">
        <v>4.8</v>
      </c>
      <c r="GJ171" s="55"/>
      <c r="GK171" s="56"/>
      <c r="GL171" s="56"/>
      <c r="GM171" s="57"/>
      <c r="GN171" s="56"/>
      <c r="GO171" s="56"/>
      <c r="GP171" s="56"/>
      <c r="GQ171" s="56"/>
      <c r="GR171" s="56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  <c r="HG171" s="55"/>
      <c r="HH171" s="55"/>
      <c r="HI171" s="55"/>
      <c r="HJ171" s="55"/>
      <c r="HK171" s="55"/>
      <c r="HL171" s="55"/>
      <c r="HM171" s="55"/>
      <c r="HN171" s="55"/>
      <c r="HO171" s="55"/>
      <c r="HP171" s="55"/>
      <c r="HQ171" s="55"/>
      <c r="HR171" s="55"/>
      <c r="HS171" s="55"/>
      <c r="HT171" s="55"/>
      <c r="HU171" s="55"/>
      <c r="HV171" s="55"/>
      <c r="HW171" s="55"/>
      <c r="HX171" s="55"/>
      <c r="HY171" s="55"/>
      <c r="HZ171" s="55"/>
      <c r="IA171" s="55"/>
      <c r="IB171" s="55"/>
      <c r="IC171" s="55"/>
      <c r="II171" s="49"/>
    </row>
    <row r="172" spans="1:243" s="50" customFormat="1" ht="14.25">
      <c r="A172" s="41"/>
      <c r="B172" s="42"/>
      <c r="C172" s="43"/>
      <c r="D172" s="44"/>
      <c r="E172" s="45"/>
      <c r="F172" s="44"/>
      <c r="G172" s="28"/>
      <c r="H172" s="44"/>
      <c r="I172" s="3">
        <v>1</v>
      </c>
      <c r="J172" s="3"/>
      <c r="K172" s="44"/>
      <c r="L172" s="46" t="s">
        <v>417</v>
      </c>
      <c r="M172" s="46" t="s">
        <v>342</v>
      </c>
      <c r="N172" s="8">
        <v>1997</v>
      </c>
      <c r="O172" s="47">
        <f t="shared" si="0"/>
        <v>4.8</v>
      </c>
      <c r="P172" s="48">
        <f t="shared" si="1"/>
        <v>1</v>
      </c>
      <c r="Q172" s="49"/>
      <c r="DZ172"/>
      <c r="FI172" s="53">
        <v>4.8</v>
      </c>
      <c r="GJ172" s="55"/>
      <c r="GK172" s="56"/>
      <c r="GL172" s="56"/>
      <c r="GM172" s="57"/>
      <c r="GN172" s="56"/>
      <c r="GO172" s="56"/>
      <c r="GP172" s="56"/>
      <c r="GQ172" s="56"/>
      <c r="GR172" s="56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  <c r="HG172" s="55"/>
      <c r="HH172" s="55"/>
      <c r="HI172" s="55"/>
      <c r="HJ172" s="55"/>
      <c r="HK172" s="55"/>
      <c r="HL172" s="55"/>
      <c r="HM172" s="55"/>
      <c r="HN172" s="55"/>
      <c r="HO172" s="55"/>
      <c r="HP172" s="55"/>
      <c r="HQ172" s="55"/>
      <c r="HR172" s="55"/>
      <c r="HS172" s="55"/>
      <c r="HT172" s="55"/>
      <c r="HU172" s="55"/>
      <c r="HV172" s="55"/>
      <c r="HW172" s="55"/>
      <c r="HX172" s="55"/>
      <c r="HY172" s="55"/>
      <c r="HZ172" s="55"/>
      <c r="IA172" s="55"/>
      <c r="IB172" s="55"/>
      <c r="IC172" s="55"/>
      <c r="II172" s="49"/>
    </row>
    <row r="173" spans="1:243" s="50" customFormat="1" ht="14.25">
      <c r="A173" s="41"/>
      <c r="B173" s="42"/>
      <c r="C173" s="43"/>
      <c r="D173" s="44"/>
      <c r="E173" s="45"/>
      <c r="F173" s="44"/>
      <c r="G173" s="28"/>
      <c r="H173" s="44"/>
      <c r="I173" s="3">
        <v>1</v>
      </c>
      <c r="J173" s="3"/>
      <c r="K173" s="44"/>
      <c r="L173" s="46" t="s">
        <v>273</v>
      </c>
      <c r="M173" s="46" t="s">
        <v>418</v>
      </c>
      <c r="N173" s="8">
        <v>1998</v>
      </c>
      <c r="O173" s="47">
        <f t="shared" si="0"/>
        <v>4.8</v>
      </c>
      <c r="P173" s="48">
        <f t="shared" si="1"/>
        <v>1</v>
      </c>
      <c r="Q173" s="49"/>
      <c r="DZ173"/>
      <c r="FI173" s="53">
        <v>4.8</v>
      </c>
      <c r="GJ173" s="55"/>
      <c r="GK173" s="56"/>
      <c r="GL173" s="56"/>
      <c r="GM173" s="57"/>
      <c r="GN173" s="56"/>
      <c r="GO173" s="56"/>
      <c r="GP173" s="56"/>
      <c r="GQ173" s="56"/>
      <c r="GR173" s="56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  <c r="HG173" s="55"/>
      <c r="HH173" s="55"/>
      <c r="HI173" s="55"/>
      <c r="HJ173" s="55"/>
      <c r="HK173" s="55"/>
      <c r="HL173" s="55"/>
      <c r="HM173" s="55"/>
      <c r="HN173" s="55"/>
      <c r="HO173" s="55"/>
      <c r="HP173" s="55"/>
      <c r="HQ173" s="55"/>
      <c r="HR173" s="55"/>
      <c r="HS173" s="55"/>
      <c r="HT173" s="55"/>
      <c r="HU173" s="55"/>
      <c r="HV173" s="55"/>
      <c r="HW173" s="55"/>
      <c r="HX173" s="55"/>
      <c r="HY173" s="55"/>
      <c r="HZ173" s="55"/>
      <c r="IA173" s="55"/>
      <c r="IB173" s="55"/>
      <c r="IC173" s="55"/>
      <c r="II173" s="49"/>
    </row>
    <row r="174" spans="1:243" s="50" customFormat="1" ht="14.25">
      <c r="A174" s="41"/>
      <c r="B174" s="42"/>
      <c r="C174" s="43"/>
      <c r="D174" s="44"/>
      <c r="E174" s="45"/>
      <c r="F174" s="44"/>
      <c r="G174" s="28"/>
      <c r="H174" s="44"/>
      <c r="I174" s="3">
        <v>1</v>
      </c>
      <c r="J174" s="3"/>
      <c r="K174" s="44"/>
      <c r="L174" s="46" t="s">
        <v>273</v>
      </c>
      <c r="M174" s="46" t="s">
        <v>419</v>
      </c>
      <c r="N174" s="8">
        <v>1998</v>
      </c>
      <c r="O174" s="47">
        <f t="shared" si="0"/>
        <v>4.8</v>
      </c>
      <c r="P174" s="48">
        <f t="shared" si="1"/>
        <v>1</v>
      </c>
      <c r="Q174" s="49"/>
      <c r="DZ174"/>
      <c r="FI174" s="53">
        <v>4.8</v>
      </c>
      <c r="GJ174" s="55"/>
      <c r="GK174" s="56"/>
      <c r="GL174" s="56"/>
      <c r="GM174" s="57"/>
      <c r="GN174" s="56"/>
      <c r="GO174" s="56"/>
      <c r="GP174" s="56"/>
      <c r="GQ174" s="56"/>
      <c r="GR174" s="56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  <c r="HG174" s="55"/>
      <c r="HH174" s="55"/>
      <c r="HI174" s="55"/>
      <c r="HJ174" s="55"/>
      <c r="HK174" s="55"/>
      <c r="HL174" s="55"/>
      <c r="HM174" s="55"/>
      <c r="HN174" s="55"/>
      <c r="HO174" s="55"/>
      <c r="HP174" s="55"/>
      <c r="HQ174" s="55"/>
      <c r="HR174" s="55"/>
      <c r="HS174" s="55"/>
      <c r="HT174" s="55"/>
      <c r="HU174" s="55"/>
      <c r="HV174" s="55"/>
      <c r="HW174" s="55"/>
      <c r="HX174" s="55"/>
      <c r="HY174" s="55"/>
      <c r="HZ174" s="55"/>
      <c r="IA174" s="55"/>
      <c r="IB174" s="55"/>
      <c r="IC174" s="55"/>
      <c r="II174" s="49"/>
    </row>
    <row r="175" spans="1:243" s="50" customFormat="1" ht="14.25">
      <c r="A175" s="41"/>
      <c r="B175" s="42"/>
      <c r="C175" s="43"/>
      <c r="D175" s="44"/>
      <c r="E175" s="45"/>
      <c r="F175" s="44"/>
      <c r="G175" s="28"/>
      <c r="H175" s="44"/>
      <c r="I175" s="36"/>
      <c r="J175" s="36"/>
      <c r="K175" s="36"/>
      <c r="L175" s="46"/>
      <c r="M175" s="46"/>
      <c r="N175" s="8"/>
      <c r="O175" s="47"/>
      <c r="P175" s="48"/>
      <c r="Q175" s="49"/>
      <c r="DZ175"/>
      <c r="FI175" s="53"/>
      <c r="GJ175" s="55"/>
      <c r="GK175" s="56"/>
      <c r="GL175" s="56"/>
      <c r="GM175" s="57"/>
      <c r="GN175" s="56"/>
      <c r="GO175" s="56"/>
      <c r="GP175" s="56"/>
      <c r="GQ175" s="56"/>
      <c r="GR175" s="56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  <c r="HG175" s="55"/>
      <c r="HH175" s="55"/>
      <c r="HI175" s="55"/>
      <c r="HJ175" s="55"/>
      <c r="HK175" s="55"/>
      <c r="HL175" s="55"/>
      <c r="HM175" s="55"/>
      <c r="HN175" s="55"/>
      <c r="HO175" s="55"/>
      <c r="HP175" s="55"/>
      <c r="HQ175" s="55"/>
      <c r="HR175" s="55"/>
      <c r="HS175" s="55"/>
      <c r="HT175" s="55"/>
      <c r="HU175" s="55"/>
      <c r="HV175" s="55"/>
      <c r="HW175" s="55"/>
      <c r="HX175" s="55"/>
      <c r="HY175" s="55"/>
      <c r="HZ175" s="55"/>
      <c r="IA175" s="55"/>
      <c r="IB175" s="55"/>
      <c r="IC175" s="55"/>
      <c r="II175" s="49"/>
    </row>
    <row r="176" spans="1:243" s="50" customFormat="1" ht="14.25">
      <c r="A176" s="1"/>
      <c r="B176" s="3">
        <f>SUM(B6:B174)</f>
        <v>0</v>
      </c>
      <c r="C176" s="60">
        <f>SUM(C6:C174)</f>
        <v>1</v>
      </c>
      <c r="D176" s="3">
        <f>SUM(D6:D174)</f>
        <v>7</v>
      </c>
      <c r="E176" s="3">
        <f>SUM(E6:E174)</f>
        <v>40</v>
      </c>
      <c r="F176" s="3">
        <f>SUM(F6:F174)</f>
        <v>21</v>
      </c>
      <c r="G176" s="3">
        <f>SUM(G6:G174)</f>
        <v>158</v>
      </c>
      <c r="H176" s="3">
        <f>SUM(H6:H174)</f>
        <v>0</v>
      </c>
      <c r="I176" s="3">
        <f>SUM(I6:I174)</f>
        <v>156</v>
      </c>
      <c r="J176" s="3">
        <f>SUM(J6:J174)</f>
        <v>2191</v>
      </c>
      <c r="K176" s="3">
        <f>SUM(K6:K174)</f>
        <v>103</v>
      </c>
      <c r="L176" s="4"/>
      <c r="M176" s="61"/>
      <c r="N176" s="30" t="s">
        <v>420</v>
      </c>
      <c r="O176" s="31">
        <f>SUM(O5:O174)</f>
        <v>26668.099999999962</v>
      </c>
      <c r="P176" s="62"/>
      <c r="Q176" s="63"/>
      <c r="CF176" s="50" t="s">
        <v>176</v>
      </c>
      <c r="CG176" s="50" t="s">
        <v>176</v>
      </c>
      <c r="CH176" s="50" t="s">
        <v>176</v>
      </c>
      <c r="DZ176"/>
      <c r="FI176" s="53">
        <f>SUM(FI5:FI175)</f>
        <v>10286.500000000004</v>
      </c>
      <c r="GE176" s="64"/>
      <c r="GF176" s="64"/>
      <c r="GG176" s="64"/>
      <c r="GH176" s="64"/>
      <c r="GJ176" s="64"/>
      <c r="GK176" s="56"/>
      <c r="GL176" s="56"/>
      <c r="GM176" s="57"/>
      <c r="GN176" s="56"/>
      <c r="GO176" s="56"/>
      <c r="GP176" s="56"/>
      <c r="GQ176" s="56"/>
      <c r="GR176" s="56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I176" s="63"/>
    </row>
    <row r="177" spans="1:256" s="50" customFormat="1" ht="14.25">
      <c r="A177" s="1"/>
      <c r="B177" s="32" t="s">
        <v>158</v>
      </c>
      <c r="C177" s="33" t="s">
        <v>159</v>
      </c>
      <c r="D177" s="34" t="s">
        <v>160</v>
      </c>
      <c r="E177" s="35" t="s">
        <v>161</v>
      </c>
      <c r="F177" s="36" t="s">
        <v>162</v>
      </c>
      <c r="G177" s="37" t="s">
        <v>163</v>
      </c>
      <c r="H177" s="36" t="s">
        <v>421</v>
      </c>
      <c r="I177" s="36" t="s">
        <v>164</v>
      </c>
      <c r="J177" s="36" t="s">
        <v>165</v>
      </c>
      <c r="K177" s="36" t="s">
        <v>166</v>
      </c>
      <c r="L177" s="4"/>
      <c r="M177" s="4"/>
      <c r="N177" s="4"/>
      <c r="O177" s="5"/>
      <c r="P177" s="6"/>
      <c r="Q177" s="5"/>
      <c r="DZ177"/>
      <c r="FI177" s="65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8"/>
      <c r="GJ177" s="7"/>
      <c r="GK177" s="9"/>
      <c r="GL177" s="9"/>
      <c r="GM177" s="10"/>
      <c r="GN177" s="9"/>
      <c r="GO177" s="9"/>
      <c r="GP177" s="9"/>
      <c r="GQ177" s="9"/>
      <c r="GR177" s="9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</row>
    <row r="178" spans="1:256" s="50" customFormat="1" ht="28.5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4"/>
      <c r="O178" s="66" t="s">
        <v>176</v>
      </c>
      <c r="P178" s="6"/>
      <c r="Q178" s="5"/>
      <c r="DZ178"/>
      <c r="FI178" s="65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8"/>
      <c r="GJ178" s="7"/>
      <c r="GK178" s="9"/>
      <c r="GL178" s="9"/>
      <c r="GM178" s="10"/>
      <c r="GN178" s="9"/>
      <c r="GO178" s="9"/>
      <c r="GP178" s="9"/>
      <c r="GQ178" s="9"/>
      <c r="GR178" s="9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</row>
    <row r="179" spans="1:256" s="50" customFormat="1" ht="14.25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4"/>
      <c r="M179" s="4"/>
      <c r="N179" s="4"/>
      <c r="O179" s="5"/>
      <c r="P179" s="6"/>
      <c r="Q179" s="5"/>
      <c r="DZ179"/>
      <c r="FI179" s="65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8"/>
      <c r="GJ179" s="7"/>
      <c r="GK179" s="9"/>
      <c r="GL179" s="9"/>
      <c r="GM179" s="10"/>
      <c r="GN179" s="9"/>
      <c r="GO179" s="9"/>
      <c r="GP179" s="9"/>
      <c r="GQ179" s="9"/>
      <c r="GR179" s="9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</row>
    <row r="180" spans="1:256" s="50" customFormat="1" ht="14.25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4"/>
      <c r="O180" s="5"/>
      <c r="P180" s="6"/>
      <c r="Q180" s="5"/>
      <c r="DZ180"/>
      <c r="FI180" s="65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8"/>
      <c r="GJ180" s="7"/>
      <c r="GK180" s="9"/>
      <c r="GL180" s="9"/>
      <c r="GM180" s="10"/>
      <c r="GN180" s="9"/>
      <c r="GO180" s="9"/>
      <c r="GP180" s="9"/>
      <c r="GQ180" s="9"/>
      <c r="GR180" s="9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</row>
    <row r="181" spans="1:256" s="50" customFormat="1" ht="14.25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4"/>
      <c r="M181" s="4"/>
      <c r="N181" s="4"/>
      <c r="O181" s="5"/>
      <c r="P181" s="6"/>
      <c r="Q181" s="5"/>
      <c r="DZ181"/>
      <c r="FI181" s="65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8"/>
      <c r="GJ181" s="7"/>
      <c r="GK181" s="9"/>
      <c r="GL181" s="9"/>
      <c r="GM181" s="10"/>
      <c r="GN181" s="9"/>
      <c r="GO181" s="9"/>
      <c r="GP181" s="9"/>
      <c r="GQ181" s="9"/>
      <c r="GR181" s="9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</row>
    <row r="182" spans="1:256" s="50" customFormat="1" ht="14.25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4"/>
      <c r="M182" s="4"/>
      <c r="N182" s="4"/>
      <c r="O182" s="5"/>
      <c r="P182" s="6"/>
      <c r="Q182" s="5"/>
      <c r="DZ182"/>
      <c r="FI182" s="65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8"/>
      <c r="GJ182" s="7"/>
      <c r="GK182" s="9"/>
      <c r="GL182" s="9"/>
      <c r="GM182" s="10"/>
      <c r="GN182" s="9"/>
      <c r="GO182" s="9"/>
      <c r="GP182" s="9"/>
      <c r="GQ182" s="9"/>
      <c r="GR182" s="9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</row>
    <row r="183" spans="1:256" s="50" customFormat="1" ht="14.25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4"/>
      <c r="M183" s="4"/>
      <c r="N183" s="4"/>
      <c r="O183" s="5"/>
      <c r="P183" s="6"/>
      <c r="Q183" s="5"/>
      <c r="DZ183"/>
      <c r="FI183" s="65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8"/>
      <c r="GJ183" s="7"/>
      <c r="GK183" s="9"/>
      <c r="GL183" s="9"/>
      <c r="GM183" s="10"/>
      <c r="GN183" s="9"/>
      <c r="GO183" s="9"/>
      <c r="GP183" s="9"/>
      <c r="GQ183" s="9"/>
      <c r="GR183" s="9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</row>
    <row r="184" spans="1:256" s="50" customFormat="1" ht="14.25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4"/>
      <c r="M184" s="4"/>
      <c r="N184" s="4"/>
      <c r="O184" s="5"/>
      <c r="P184" s="6"/>
      <c r="Q184" s="5"/>
      <c r="DZ184"/>
      <c r="FI184" s="65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8"/>
      <c r="GJ184" s="7"/>
      <c r="GK184" s="9"/>
      <c r="GL184" s="9"/>
      <c r="GM184" s="10"/>
      <c r="GN184" s="9"/>
      <c r="GO184" s="9"/>
      <c r="GP184" s="9"/>
      <c r="GQ184" s="9"/>
      <c r="GR184" s="9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</row>
    <row r="185" spans="1:256" s="50" customFormat="1" ht="14.25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4"/>
      <c r="M185" s="4"/>
      <c r="N185" s="4"/>
      <c r="O185" s="5"/>
      <c r="P185" s="6"/>
      <c r="Q185" s="5"/>
      <c r="DZ185"/>
      <c r="FI185" s="65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8"/>
      <c r="GJ185" s="7"/>
      <c r="GK185" s="9"/>
      <c r="GL185" s="9"/>
      <c r="GM185" s="10"/>
      <c r="GN185" s="9"/>
      <c r="GO185" s="9"/>
      <c r="GP185" s="9"/>
      <c r="GQ185" s="9"/>
      <c r="GR185" s="9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</row>
    <row r="186" spans="1:256" s="50" customFormat="1" ht="14.25">
      <c r="A186" s="1"/>
      <c r="B186" s="2"/>
      <c r="C186" s="3"/>
      <c r="D186" s="3"/>
      <c r="E186" s="3">
        <v>0</v>
      </c>
      <c r="F186" s="3"/>
      <c r="G186" s="3"/>
      <c r="H186" s="3"/>
      <c r="I186" s="3"/>
      <c r="J186" s="3"/>
      <c r="K186" s="3"/>
      <c r="L186" s="4"/>
      <c r="M186" s="4"/>
      <c r="N186" s="4"/>
      <c r="O186" s="5"/>
      <c r="P186" s="6"/>
      <c r="Q186" s="5"/>
      <c r="DZ186"/>
      <c r="FI186" s="65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8"/>
      <c r="GJ186" s="7"/>
      <c r="GK186" s="9"/>
      <c r="GL186" s="9"/>
      <c r="GM186" s="10"/>
      <c r="GN186" s="9"/>
      <c r="GO186" s="9"/>
      <c r="GP186" s="9"/>
      <c r="GQ186" s="9"/>
      <c r="GR186" s="9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</row>
  </sheetData>
  <sheetProtection selectLockedCells="1" selectUnlockedCells="1"/>
  <printOptions/>
  <pageMargins left="0.75" right="0.75" top="1" bottom="1" header="0.5" footer="0.5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7"/>
  <sheetViews>
    <sheetView zoomScaleSheetLayoutView="10" workbookViewId="0" topLeftCell="A1">
      <selection activeCell="AT3" sqref="AT3"/>
    </sheetView>
  </sheetViews>
  <sheetFormatPr defaultColWidth="5.7109375" defaultRowHeight="12.75"/>
  <cols>
    <col min="1" max="1" width="4.00390625" style="1" customWidth="1"/>
    <col min="2" max="2" width="3.57421875" style="2" customWidth="1"/>
    <col min="3" max="5" width="3.57421875" style="3" customWidth="1"/>
    <col min="6" max="6" width="4.8515625" style="3" customWidth="1"/>
    <col min="7" max="7" width="3.28125" style="3" customWidth="1"/>
    <col min="8" max="8" width="3.140625" style="3" customWidth="1"/>
    <col min="9" max="9" width="4.00390625" style="3" customWidth="1"/>
    <col min="10" max="10" width="4.7109375" style="3" customWidth="1"/>
    <col min="11" max="11" width="3.140625" style="3" customWidth="1"/>
    <col min="12" max="12" width="13.00390625" style="4" customWidth="1"/>
    <col min="13" max="13" width="14.7109375" style="4" customWidth="1"/>
    <col min="14" max="14" width="9.140625" style="4" customWidth="1"/>
    <col min="15" max="15" width="10.140625" style="5" customWidth="1"/>
    <col min="16" max="16" width="8.57421875" style="6" customWidth="1"/>
    <col min="17" max="17" width="10.57421875" style="7" customWidth="1"/>
    <col min="18" max="86" width="5.28125" style="7" customWidth="1"/>
    <col min="87" max="87" width="4.28125" style="7" customWidth="1"/>
    <col min="88" max="93" width="5.28125" style="7" customWidth="1"/>
    <col min="94" max="94" width="4.28125" style="7" customWidth="1"/>
    <col min="95" max="95" width="3.8515625" style="7" customWidth="1"/>
    <col min="96" max="96" width="5.28125" style="7" customWidth="1"/>
    <col min="97" max="97" width="4.28125" style="7" customWidth="1"/>
    <col min="98" max="98" width="3.8515625" style="7" customWidth="1"/>
    <col min="99" max="99" width="5.28125" style="7" customWidth="1"/>
    <col min="100" max="100" width="3.8515625" style="7" customWidth="1"/>
    <col min="101" max="102" width="5.28125" style="7" customWidth="1"/>
    <col min="103" max="104" width="3.8515625" style="7" customWidth="1"/>
    <col min="105" max="106" width="5.28125" style="7" customWidth="1"/>
    <col min="107" max="107" width="3.8515625" style="7" customWidth="1"/>
    <col min="108" max="109" width="5.28125" style="7" customWidth="1"/>
    <col min="110" max="110" width="3.8515625" style="7" customWidth="1"/>
    <col min="111" max="112" width="5.28125" style="7" customWidth="1"/>
    <col min="113" max="114" width="3.8515625" style="7" customWidth="1"/>
    <col min="115" max="115" width="5.28125" style="7" customWidth="1"/>
    <col min="116" max="139" width="3.8515625" style="7" customWidth="1"/>
    <col min="140" max="140" width="4.8515625" style="7" customWidth="1"/>
    <col min="141" max="142" width="4.00390625" style="7" customWidth="1"/>
    <col min="143" max="143" width="4.00390625" style="8" customWidth="1"/>
    <col min="144" max="144" width="4.00390625" style="7" customWidth="1"/>
    <col min="145" max="145" width="5.7109375" style="9" customWidth="1"/>
    <col min="146" max="146" width="4.8515625" style="9" customWidth="1"/>
    <col min="147" max="147" width="4.00390625" style="10" customWidth="1"/>
    <col min="148" max="150" width="4.00390625" style="9" customWidth="1"/>
    <col min="151" max="152" width="5.7109375" style="9" customWidth="1"/>
    <col min="153" max="166" width="5.7109375" style="7" customWidth="1"/>
    <col min="167" max="180" width="4.00390625" style="7" customWidth="1"/>
    <col min="181" max="182" width="3.140625" style="7" customWidth="1"/>
    <col min="183" max="185" width="4.00390625" style="7" customWidth="1"/>
    <col min="186" max="186" width="3.140625" style="7" customWidth="1"/>
    <col min="187" max="187" width="4.00390625" style="7" customWidth="1"/>
    <col min="188" max="190" width="3.140625" style="7" customWidth="1"/>
    <col min="191" max="194" width="4.00390625" style="7" customWidth="1"/>
    <col min="195" max="195" width="0" style="7" hidden="1" customWidth="1"/>
    <col min="196" max="222" width="4.00390625" style="7" customWidth="1"/>
    <col min="223" max="223" width="3.140625" style="7" customWidth="1"/>
    <col min="224" max="233" width="4.00390625" style="7" customWidth="1"/>
    <col min="234" max="234" width="4.00390625" style="8" customWidth="1"/>
    <col min="235" max="238" width="4.00390625" style="7" customWidth="1"/>
    <col min="239" max="241" width="4.00390625" style="8" customWidth="1"/>
    <col min="242" max="242" width="4.8515625" style="8" customWidth="1"/>
    <col min="243" max="243" width="4.00390625" style="7" customWidth="1"/>
    <col min="244" max="249" width="3.140625" style="7" customWidth="1"/>
    <col min="250" max="252" width="4.00390625" style="7" customWidth="1"/>
    <col min="253" max="253" width="3.140625" style="7" customWidth="1"/>
    <col min="254" max="255" width="4.00390625" style="7" customWidth="1"/>
    <col min="256" max="16384" width="3.140625" style="7" customWidth="1"/>
  </cols>
  <sheetData>
    <row r="1" spans="1:152" s="22" customFormat="1" ht="218.25" customHeight="1">
      <c r="A1" s="11" t="s">
        <v>0</v>
      </c>
      <c r="B1" s="11" t="s">
        <v>1</v>
      </c>
      <c r="C1" s="15" t="s">
        <v>2</v>
      </c>
      <c r="D1" s="15" t="s">
        <v>3</v>
      </c>
      <c r="E1" s="14" t="s">
        <v>4</v>
      </c>
      <c r="F1" s="15" t="s">
        <v>5</v>
      </c>
      <c r="G1" s="67" t="s">
        <v>6</v>
      </c>
      <c r="H1" s="11" t="s">
        <v>7</v>
      </c>
      <c r="I1" s="15" t="s">
        <v>8</v>
      </c>
      <c r="J1" s="15" t="s">
        <v>9</v>
      </c>
      <c r="K1" s="15" t="s">
        <v>10</v>
      </c>
      <c r="L1" s="4"/>
      <c r="M1" s="17"/>
      <c r="N1" s="4"/>
      <c r="O1" s="18"/>
      <c r="P1" s="19"/>
      <c r="Q1" s="29"/>
      <c r="R1" s="20" t="s">
        <v>422</v>
      </c>
      <c r="S1" s="20" t="s">
        <v>423</v>
      </c>
      <c r="T1" s="20" t="s">
        <v>424</v>
      </c>
      <c r="U1" s="20" t="s">
        <v>425</v>
      </c>
      <c r="V1" s="20" t="s">
        <v>426</v>
      </c>
      <c r="W1" s="20" t="s">
        <v>427</v>
      </c>
      <c r="X1" s="20" t="s">
        <v>428</v>
      </c>
      <c r="Y1" s="20" t="s">
        <v>429</v>
      </c>
      <c r="Z1" s="20" t="s">
        <v>430</v>
      </c>
      <c r="AA1" s="20" t="s">
        <v>431</v>
      </c>
      <c r="AB1" s="20" t="s">
        <v>432</v>
      </c>
      <c r="AC1" s="20" t="s">
        <v>433</v>
      </c>
      <c r="AD1" s="20" t="s">
        <v>434</v>
      </c>
      <c r="AE1" s="20" t="s">
        <v>435</v>
      </c>
      <c r="AF1" s="20" t="s">
        <v>436</v>
      </c>
      <c r="AG1" s="20" t="s">
        <v>437</v>
      </c>
      <c r="AH1" s="20" t="s">
        <v>438</v>
      </c>
      <c r="AI1" s="20" t="s">
        <v>439</v>
      </c>
      <c r="AJ1" s="20" t="s">
        <v>440</v>
      </c>
      <c r="AK1" s="20" t="s">
        <v>441</v>
      </c>
      <c r="AL1" s="20" t="s">
        <v>442</v>
      </c>
      <c r="AM1" s="20" t="s">
        <v>443</v>
      </c>
      <c r="AN1" s="20" t="s">
        <v>444</v>
      </c>
      <c r="AO1" s="20" t="s">
        <v>445</v>
      </c>
      <c r="AP1" s="20" t="s">
        <v>446</v>
      </c>
      <c r="AQ1" s="20" t="s">
        <v>447</v>
      </c>
      <c r="AR1" s="20" t="s">
        <v>448</v>
      </c>
      <c r="AS1" s="20" t="s">
        <v>449</v>
      </c>
      <c r="AT1" s="20" t="s">
        <v>450</v>
      </c>
      <c r="AU1" s="20" t="s">
        <v>451</v>
      </c>
      <c r="AV1" s="20" t="s">
        <v>452</v>
      </c>
      <c r="AW1" s="20" t="s">
        <v>453</v>
      </c>
      <c r="AX1" s="20" t="s">
        <v>454</v>
      </c>
      <c r="AY1" s="20" t="s">
        <v>455</v>
      </c>
      <c r="AZ1" s="20" t="s">
        <v>456</v>
      </c>
      <c r="BA1" s="20" t="s">
        <v>457</v>
      </c>
      <c r="BB1" s="20" t="s">
        <v>458</v>
      </c>
      <c r="BC1" s="20" t="s">
        <v>459</v>
      </c>
      <c r="BD1" s="20" t="s">
        <v>460</v>
      </c>
      <c r="BE1" s="20" t="s">
        <v>461</v>
      </c>
      <c r="BF1" s="20" t="s">
        <v>462</v>
      </c>
      <c r="BG1" s="20" t="s">
        <v>463</v>
      </c>
      <c r="BH1" s="20" t="s">
        <v>464</v>
      </c>
      <c r="BI1" s="20" t="s">
        <v>465</v>
      </c>
      <c r="BJ1" s="20" t="s">
        <v>67</v>
      </c>
      <c r="BK1" s="20" t="s">
        <v>466</v>
      </c>
      <c r="BL1" s="20" t="s">
        <v>467</v>
      </c>
      <c r="BM1" s="20" t="s">
        <v>468</v>
      </c>
      <c r="BN1" s="20" t="s">
        <v>469</v>
      </c>
      <c r="BO1" s="20" t="s">
        <v>470</v>
      </c>
      <c r="BP1" s="20" t="s">
        <v>471</v>
      </c>
      <c r="BQ1" s="20" t="s">
        <v>472</v>
      </c>
      <c r="BR1" s="20" t="s">
        <v>473</v>
      </c>
      <c r="BS1" s="20" t="s">
        <v>474</v>
      </c>
      <c r="BT1" s="20" t="s">
        <v>475</v>
      </c>
      <c r="BU1" s="20" t="s">
        <v>476</v>
      </c>
      <c r="BV1" s="20" t="s">
        <v>108</v>
      </c>
      <c r="BW1" s="20" t="s">
        <v>477</v>
      </c>
      <c r="BX1" s="20" t="s">
        <v>478</v>
      </c>
      <c r="BY1" s="20" t="s">
        <v>479</v>
      </c>
      <c r="BZ1" s="20" t="s">
        <v>480</v>
      </c>
      <c r="CA1" s="20" t="s">
        <v>481</v>
      </c>
      <c r="CB1" s="20" t="s">
        <v>482</v>
      </c>
      <c r="CC1" s="20" t="s">
        <v>483</v>
      </c>
      <c r="CD1" s="20" t="s">
        <v>484</v>
      </c>
      <c r="CE1" s="20" t="s">
        <v>485</v>
      </c>
      <c r="CF1" s="20" t="s">
        <v>486</v>
      </c>
      <c r="CG1" s="20" t="s">
        <v>487</v>
      </c>
      <c r="CH1" s="20" t="s">
        <v>488</v>
      </c>
      <c r="CI1" s="20" t="s">
        <v>150</v>
      </c>
      <c r="CJ1" s="20" t="s">
        <v>489</v>
      </c>
      <c r="CK1" s="20" t="s">
        <v>490</v>
      </c>
      <c r="CL1" s="20" t="s">
        <v>491</v>
      </c>
      <c r="CM1" s="20" t="s">
        <v>492</v>
      </c>
      <c r="CN1" s="20" t="s">
        <v>493</v>
      </c>
      <c r="CO1" s="20" t="s">
        <v>494</v>
      </c>
      <c r="CP1" s="20" t="s">
        <v>495</v>
      </c>
      <c r="CQ1" s="20" t="s">
        <v>496</v>
      </c>
      <c r="CR1" s="20" t="s">
        <v>497</v>
      </c>
      <c r="CS1" s="20" t="s">
        <v>498</v>
      </c>
      <c r="CT1" s="20" t="s">
        <v>499</v>
      </c>
      <c r="CU1" s="20" t="s">
        <v>500</v>
      </c>
      <c r="CV1" s="20" t="s">
        <v>501</v>
      </c>
      <c r="CW1" s="20" t="s">
        <v>502</v>
      </c>
      <c r="CX1" s="22" t="s">
        <v>503</v>
      </c>
      <c r="CY1" s="22" t="s">
        <v>504</v>
      </c>
      <c r="CZ1" s="22" t="s">
        <v>505</v>
      </c>
      <c r="DA1" s="22" t="s">
        <v>506</v>
      </c>
      <c r="DB1" s="22" t="s">
        <v>507</v>
      </c>
      <c r="DC1" s="22" t="s">
        <v>508</v>
      </c>
      <c r="DD1" s="22" t="s">
        <v>509</v>
      </c>
      <c r="DE1" s="22" t="s">
        <v>510</v>
      </c>
      <c r="DF1" s="22" t="s">
        <v>511</v>
      </c>
      <c r="DG1" s="22" t="s">
        <v>512</v>
      </c>
      <c r="DH1" s="22" t="s">
        <v>513</v>
      </c>
      <c r="DI1" s="22" t="s">
        <v>514</v>
      </c>
      <c r="DJ1" s="22" t="s">
        <v>515</v>
      </c>
      <c r="DK1" s="22" t="s">
        <v>516</v>
      </c>
      <c r="DL1" s="22" t="s">
        <v>517</v>
      </c>
      <c r="DM1" s="22" t="s">
        <v>518</v>
      </c>
      <c r="EL1" s="23"/>
      <c r="EN1" s="23"/>
      <c r="EO1" s="23"/>
      <c r="EP1" s="23"/>
      <c r="EQ1" s="24"/>
      <c r="ER1" s="23"/>
      <c r="ES1" s="23"/>
      <c r="ET1" s="23"/>
      <c r="EU1" s="23"/>
      <c r="EV1" s="23"/>
    </row>
    <row r="2" spans="1:242" s="29" customFormat="1" ht="16.5">
      <c r="A2" s="1"/>
      <c r="B2" s="2"/>
      <c r="C2" s="27"/>
      <c r="D2" s="27"/>
      <c r="E2" s="26"/>
      <c r="F2" s="27"/>
      <c r="G2" s="68"/>
      <c r="H2" s="27"/>
      <c r="I2" s="27"/>
      <c r="J2" s="27"/>
      <c r="K2" s="27"/>
      <c r="L2" s="4"/>
      <c r="M2" s="17"/>
      <c r="N2" s="4"/>
      <c r="O2" s="18" t="s">
        <v>156</v>
      </c>
      <c r="P2" s="19"/>
      <c r="Q2" s="69" t="s">
        <v>157</v>
      </c>
      <c r="X2" s="29">
        <f>SUM(X5:X145)/8</f>
        <v>29</v>
      </c>
      <c r="AA2" s="29">
        <f>SUM(AA5:AA145)/11.4</f>
        <v>27</v>
      </c>
      <c r="AE2" s="29">
        <f>SUM(AE5:AE145)/6.3</f>
        <v>14.999999999999996</v>
      </c>
      <c r="AI2" s="29">
        <f>SUM(AI5:AI145)/6.2</f>
        <v>45.99999999999998</v>
      </c>
      <c r="AQ2" s="29">
        <f>SUM(AQ5:AQ145)/10</f>
        <v>27</v>
      </c>
      <c r="AS2" s="29">
        <f>SUM(AS5:AS145)/14.3</f>
        <v>61.999999999999986</v>
      </c>
      <c r="BW2" s="29">
        <f>SUM(BW5:BW145)/13</f>
        <v>18</v>
      </c>
      <c r="CS2" s="29">
        <f>SUM(CS5:CS145)/10.8</f>
        <v>26.88888888888889</v>
      </c>
      <c r="CT2" s="29">
        <f>SUM(CT5:CT145)/6</f>
        <v>14</v>
      </c>
      <c r="CU2" s="29">
        <f>SUM(CU5:CU145)/10</f>
        <v>12</v>
      </c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EM2" s="8"/>
      <c r="EO2" s="9"/>
      <c r="EP2" s="9"/>
      <c r="EQ2" s="10"/>
      <c r="ER2" s="9"/>
      <c r="ES2" s="9"/>
      <c r="ET2" s="9"/>
      <c r="EU2" s="9"/>
      <c r="EV2" s="9"/>
      <c r="HZ2" s="8"/>
      <c r="IE2" s="8"/>
      <c r="IF2" s="8"/>
      <c r="IG2" s="8"/>
      <c r="IH2" s="8"/>
    </row>
    <row r="3" spans="1:242" s="29" customFormat="1" ht="16.5">
      <c r="A3" s="1"/>
      <c r="B3" s="2"/>
      <c r="C3" s="27"/>
      <c r="D3" s="27"/>
      <c r="E3" s="26"/>
      <c r="F3" s="27"/>
      <c r="G3" s="68"/>
      <c r="H3" s="27"/>
      <c r="I3" s="27"/>
      <c r="J3" s="27"/>
      <c r="K3" s="27"/>
      <c r="L3" s="4"/>
      <c r="M3" s="17"/>
      <c r="N3" s="30"/>
      <c r="O3" s="31"/>
      <c r="P3" s="19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EM3" s="8"/>
      <c r="EO3" s="9"/>
      <c r="EP3" s="9"/>
      <c r="EQ3" s="10"/>
      <c r="ER3" s="9"/>
      <c r="ES3" s="9"/>
      <c r="ET3" s="9"/>
      <c r="EU3" s="9"/>
      <c r="EV3" s="9"/>
      <c r="HZ3" s="8"/>
      <c r="IE3" s="8"/>
      <c r="IF3" s="8"/>
      <c r="IG3" s="8"/>
      <c r="IH3" s="8"/>
    </row>
    <row r="4" spans="1:242" s="29" customFormat="1" ht="14.25">
      <c r="A4" s="1"/>
      <c r="B4" s="32" t="s">
        <v>158</v>
      </c>
      <c r="C4" s="36" t="s">
        <v>159</v>
      </c>
      <c r="D4" s="36" t="s">
        <v>160</v>
      </c>
      <c r="E4" s="35" t="s">
        <v>161</v>
      </c>
      <c r="F4" s="36" t="s">
        <v>162</v>
      </c>
      <c r="G4" s="70" t="s">
        <v>163</v>
      </c>
      <c r="H4" s="36"/>
      <c r="I4" s="36" t="s">
        <v>164</v>
      </c>
      <c r="J4" s="36" t="s">
        <v>165</v>
      </c>
      <c r="K4" s="36" t="s">
        <v>166</v>
      </c>
      <c r="L4" s="38" t="s">
        <v>167</v>
      </c>
      <c r="M4" s="38" t="s">
        <v>168</v>
      </c>
      <c r="N4" s="39" t="s">
        <v>169</v>
      </c>
      <c r="O4" s="18" t="s">
        <v>170</v>
      </c>
      <c r="P4" s="19" t="s">
        <v>171</v>
      </c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EM4" s="8"/>
      <c r="EO4" s="9"/>
      <c r="EP4" s="9"/>
      <c r="EQ4" s="10"/>
      <c r="ER4" s="9"/>
      <c r="ES4" s="9"/>
      <c r="ET4" s="9"/>
      <c r="EU4" s="9"/>
      <c r="EV4" s="9"/>
      <c r="GH4" s="40"/>
      <c r="GI4" s="40"/>
      <c r="GJ4" s="40"/>
      <c r="GK4" s="40"/>
      <c r="GL4" s="40"/>
      <c r="GM4" s="5"/>
      <c r="HZ4" s="50"/>
      <c r="IE4" s="50"/>
      <c r="IF4" s="50"/>
      <c r="IG4" s="50"/>
      <c r="IH4" s="50"/>
    </row>
    <row r="5" spans="1:242" s="29" customFormat="1" ht="14.25">
      <c r="A5" s="1"/>
      <c r="B5" s="32"/>
      <c r="C5" s="36"/>
      <c r="D5" s="36">
        <v>1</v>
      </c>
      <c r="E5" s="35">
        <v>1</v>
      </c>
      <c r="F5" s="36"/>
      <c r="G5" s="70"/>
      <c r="H5" s="36"/>
      <c r="I5" s="3">
        <v>10</v>
      </c>
      <c r="J5" s="3">
        <v>30</v>
      </c>
      <c r="K5" s="44">
        <v>4</v>
      </c>
      <c r="L5" s="46" t="s">
        <v>177</v>
      </c>
      <c r="M5" s="46" t="s">
        <v>178</v>
      </c>
      <c r="N5" s="8">
        <v>1962</v>
      </c>
      <c r="O5" s="47">
        <f aca="true" t="shared" si="0" ref="O5:O145">SUM(R5:DM5)</f>
        <v>378.2</v>
      </c>
      <c r="P5" s="48">
        <f aca="true" t="shared" si="1" ref="P5:P145">SUM(C5:K5)</f>
        <v>46</v>
      </c>
      <c r="Q5" s="71"/>
      <c r="R5" s="72"/>
      <c r="S5" s="72">
        <v>18</v>
      </c>
      <c r="T5" s="72"/>
      <c r="U5" s="72"/>
      <c r="V5" s="72">
        <v>6.3</v>
      </c>
      <c r="W5" s="72"/>
      <c r="X5" s="72">
        <v>8</v>
      </c>
      <c r="Y5" s="72"/>
      <c r="Z5" s="72"/>
      <c r="AA5" s="72"/>
      <c r="AB5" s="72">
        <v>12</v>
      </c>
      <c r="AC5" s="72">
        <v>3.4</v>
      </c>
      <c r="AD5" s="72"/>
      <c r="AE5" s="72">
        <v>6.3</v>
      </c>
      <c r="AF5" s="72"/>
      <c r="AG5" s="72"/>
      <c r="AH5" s="72">
        <v>10</v>
      </c>
      <c r="AI5" s="72">
        <v>6.2</v>
      </c>
      <c r="AJ5" s="72">
        <v>6.3</v>
      </c>
      <c r="AK5" s="72"/>
      <c r="AL5" s="72"/>
      <c r="AM5" s="72"/>
      <c r="AN5" s="72">
        <v>19</v>
      </c>
      <c r="AO5" s="72"/>
      <c r="AP5" s="72">
        <v>11.8</v>
      </c>
      <c r="AQ5" s="72"/>
      <c r="AR5" s="72">
        <v>5.2</v>
      </c>
      <c r="AS5" s="72">
        <v>14.3</v>
      </c>
      <c r="AT5" s="72"/>
      <c r="AU5" s="72">
        <v>11.3</v>
      </c>
      <c r="AV5" s="72"/>
      <c r="AW5" s="72"/>
      <c r="AX5" s="72"/>
      <c r="AY5" s="72">
        <v>12.5</v>
      </c>
      <c r="AZ5" s="72">
        <v>3</v>
      </c>
      <c r="BA5" s="72"/>
      <c r="BB5" s="72">
        <v>10</v>
      </c>
      <c r="BC5" s="72"/>
      <c r="BD5" s="72"/>
      <c r="BE5" s="72"/>
      <c r="BF5" s="72">
        <v>7</v>
      </c>
      <c r="BG5" s="72">
        <v>1.5</v>
      </c>
      <c r="BH5" s="72"/>
      <c r="BI5" s="72">
        <v>8</v>
      </c>
      <c r="BJ5" s="72"/>
      <c r="BK5" s="72"/>
      <c r="BL5" s="72"/>
      <c r="BM5" s="72"/>
      <c r="BN5" s="72">
        <v>5</v>
      </c>
      <c r="BO5" s="72">
        <v>9.4</v>
      </c>
      <c r="BP5" s="72"/>
      <c r="BQ5" s="72">
        <v>9</v>
      </c>
      <c r="BR5" s="72">
        <v>5</v>
      </c>
      <c r="BS5" s="72"/>
      <c r="BT5" s="72"/>
      <c r="BU5" s="72"/>
      <c r="BV5" s="72"/>
      <c r="BW5" s="72">
        <v>13</v>
      </c>
      <c r="BX5" s="72"/>
      <c r="BY5" s="72"/>
      <c r="BZ5" s="72"/>
      <c r="CA5" s="72"/>
      <c r="CB5" s="72">
        <v>7.2</v>
      </c>
      <c r="CC5" s="72">
        <v>5</v>
      </c>
      <c r="CD5" s="72"/>
      <c r="CE5" s="72"/>
      <c r="CF5" s="72">
        <v>12.5</v>
      </c>
      <c r="CG5" s="72"/>
      <c r="CH5" s="72"/>
      <c r="CI5" s="72">
        <v>6</v>
      </c>
      <c r="CJ5" s="72"/>
      <c r="CK5" s="72"/>
      <c r="CL5" s="72">
        <v>10</v>
      </c>
      <c r="CM5" s="72">
        <v>11.5</v>
      </c>
      <c r="CN5" s="73"/>
      <c r="CO5" s="73">
        <v>10</v>
      </c>
      <c r="CP5" s="73">
        <v>6</v>
      </c>
      <c r="CQ5" s="73"/>
      <c r="CR5" s="73"/>
      <c r="CS5" s="73">
        <v>6</v>
      </c>
      <c r="CT5" s="73">
        <v>6</v>
      </c>
      <c r="CU5" s="73">
        <v>6</v>
      </c>
      <c r="CV5" s="73">
        <v>5.2</v>
      </c>
      <c r="CW5" s="73">
        <v>6</v>
      </c>
      <c r="CX5" s="52">
        <v>21.1</v>
      </c>
      <c r="CY5" s="50"/>
      <c r="CZ5" s="50">
        <v>6</v>
      </c>
      <c r="DA5" s="50"/>
      <c r="DB5" s="50"/>
      <c r="DC5" s="50">
        <v>6</v>
      </c>
      <c r="DD5" s="50"/>
      <c r="DE5" s="50"/>
      <c r="DF5" s="50"/>
      <c r="DG5" s="50">
        <v>5</v>
      </c>
      <c r="DH5" s="50"/>
      <c r="DI5" s="50">
        <v>5.5</v>
      </c>
      <c r="DJ5" s="50">
        <v>7.5</v>
      </c>
      <c r="DK5" s="50"/>
      <c r="DL5" s="50">
        <v>3.2</v>
      </c>
      <c r="DM5" s="50">
        <v>5</v>
      </c>
      <c r="EM5" s="8"/>
      <c r="EO5" s="9"/>
      <c r="EP5" s="9"/>
      <c r="EQ5" s="10"/>
      <c r="ER5" s="9"/>
      <c r="ES5" s="9"/>
      <c r="ET5" s="9"/>
      <c r="EU5" s="9"/>
      <c r="EV5" s="9"/>
      <c r="GH5" s="40"/>
      <c r="GI5" s="40"/>
      <c r="GJ5" s="40"/>
      <c r="GK5" s="40"/>
      <c r="GL5" s="40"/>
      <c r="GM5" s="5"/>
      <c r="HZ5" s="50"/>
      <c r="IE5" s="50"/>
      <c r="IF5" s="50"/>
      <c r="IG5" s="50"/>
      <c r="IH5" s="50"/>
    </row>
    <row r="6" spans="1:242" s="29" customFormat="1" ht="14.25">
      <c r="A6" s="41"/>
      <c r="B6" s="42"/>
      <c r="C6" s="44"/>
      <c r="D6" s="36">
        <v>1</v>
      </c>
      <c r="E6" s="45">
        <v>1</v>
      </c>
      <c r="F6" s="44"/>
      <c r="G6" s="74"/>
      <c r="H6" s="44"/>
      <c r="I6" s="3">
        <v>10</v>
      </c>
      <c r="J6" s="3">
        <v>28</v>
      </c>
      <c r="K6" s="44">
        <v>4</v>
      </c>
      <c r="L6" s="46" t="s">
        <v>179</v>
      </c>
      <c r="M6" s="46" t="s">
        <v>180</v>
      </c>
      <c r="N6" s="8">
        <v>1977</v>
      </c>
      <c r="O6" s="47">
        <f t="shared" si="0"/>
        <v>358.5</v>
      </c>
      <c r="P6" s="48">
        <f t="shared" si="1"/>
        <v>44</v>
      </c>
      <c r="Q6" s="71"/>
      <c r="R6" s="72"/>
      <c r="S6" s="72">
        <v>18</v>
      </c>
      <c r="T6" s="72"/>
      <c r="U6" s="72"/>
      <c r="V6" s="72">
        <v>6.3</v>
      </c>
      <c r="W6" s="72"/>
      <c r="X6" s="72">
        <v>8</v>
      </c>
      <c r="Y6" s="72"/>
      <c r="Z6" s="72"/>
      <c r="AA6" s="72"/>
      <c r="AB6" s="72">
        <v>12</v>
      </c>
      <c r="AC6" s="72">
        <v>3.4</v>
      </c>
      <c r="AD6" s="72"/>
      <c r="AE6" s="72">
        <v>6.3</v>
      </c>
      <c r="AF6" s="72"/>
      <c r="AG6" s="72"/>
      <c r="AH6" s="72">
        <v>10</v>
      </c>
      <c r="AI6" s="72"/>
      <c r="AJ6" s="72"/>
      <c r="AK6" s="72"/>
      <c r="AL6" s="72"/>
      <c r="AM6" s="72"/>
      <c r="AN6" s="72">
        <v>19</v>
      </c>
      <c r="AO6" s="72"/>
      <c r="AP6" s="72">
        <v>11.8</v>
      </c>
      <c r="AQ6" s="72"/>
      <c r="AR6" s="72">
        <v>5.2</v>
      </c>
      <c r="AS6" s="72">
        <v>14.3</v>
      </c>
      <c r="AT6" s="72"/>
      <c r="AU6" s="72">
        <v>11.3</v>
      </c>
      <c r="AV6" s="72"/>
      <c r="AW6" s="72"/>
      <c r="AX6" s="72"/>
      <c r="AY6" s="72">
        <v>12.5</v>
      </c>
      <c r="AZ6" s="72">
        <v>3</v>
      </c>
      <c r="BA6" s="72"/>
      <c r="BB6" s="72">
        <v>10</v>
      </c>
      <c r="BC6" s="72"/>
      <c r="BD6" s="72"/>
      <c r="BE6" s="72"/>
      <c r="BF6" s="72">
        <v>7</v>
      </c>
      <c r="BG6" s="72">
        <v>1.5</v>
      </c>
      <c r="BH6" s="72"/>
      <c r="BI6" s="72">
        <v>8</v>
      </c>
      <c r="BJ6" s="72"/>
      <c r="BK6" s="72"/>
      <c r="BL6" s="72"/>
      <c r="BM6" s="72"/>
      <c r="BN6" s="72">
        <v>5</v>
      </c>
      <c r="BO6" s="72">
        <v>9.4</v>
      </c>
      <c r="BP6" s="72"/>
      <c r="BQ6" s="72">
        <v>9</v>
      </c>
      <c r="BR6" s="72">
        <v>5</v>
      </c>
      <c r="BS6" s="72"/>
      <c r="BT6" s="72"/>
      <c r="BU6" s="72"/>
      <c r="BV6" s="72"/>
      <c r="BW6" s="72">
        <v>13</v>
      </c>
      <c r="BX6" s="72"/>
      <c r="BY6" s="72"/>
      <c r="BZ6" s="72"/>
      <c r="CA6" s="72"/>
      <c r="CB6" s="72">
        <v>7.2</v>
      </c>
      <c r="CC6" s="72">
        <v>5</v>
      </c>
      <c r="CD6" s="72"/>
      <c r="CE6" s="72"/>
      <c r="CF6" s="72">
        <v>12.5</v>
      </c>
      <c r="CG6" s="72"/>
      <c r="CH6" s="72"/>
      <c r="CI6" s="72">
        <v>6</v>
      </c>
      <c r="CJ6" s="72"/>
      <c r="CK6" s="72"/>
      <c r="CL6" s="72">
        <v>10</v>
      </c>
      <c r="CM6" s="72">
        <v>11.5</v>
      </c>
      <c r="CN6" s="73"/>
      <c r="CO6" s="73">
        <v>10</v>
      </c>
      <c r="CP6" s="73">
        <v>4</v>
      </c>
      <c r="CQ6" s="73"/>
      <c r="CR6" s="73"/>
      <c r="CS6" s="73">
        <v>4.8</v>
      </c>
      <c r="CT6" s="73">
        <v>6</v>
      </c>
      <c r="CU6" s="73">
        <v>4</v>
      </c>
      <c r="CV6" s="73">
        <v>5.2</v>
      </c>
      <c r="CW6" s="73">
        <v>4</v>
      </c>
      <c r="CX6" s="52">
        <v>21.1</v>
      </c>
      <c r="CY6" s="50"/>
      <c r="CZ6" s="50">
        <v>6</v>
      </c>
      <c r="DA6" s="50"/>
      <c r="DB6" s="50"/>
      <c r="DC6" s="50">
        <v>6</v>
      </c>
      <c r="DD6" s="50"/>
      <c r="DE6" s="50"/>
      <c r="DF6" s="50"/>
      <c r="DG6" s="50">
        <v>5</v>
      </c>
      <c r="DH6" s="50"/>
      <c r="DI6" s="50">
        <v>5.5</v>
      </c>
      <c r="DJ6" s="50">
        <v>7.5</v>
      </c>
      <c r="DK6" s="50"/>
      <c r="DL6" s="50">
        <v>3.2</v>
      </c>
      <c r="DM6" s="50">
        <v>5</v>
      </c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O6" s="9"/>
      <c r="EP6" s="9"/>
      <c r="EQ6" s="10"/>
      <c r="ER6" s="9"/>
      <c r="ES6" s="9"/>
      <c r="ET6" s="9"/>
      <c r="EU6" s="9"/>
      <c r="EV6" s="9"/>
      <c r="GH6" s="40"/>
      <c r="GI6" s="40"/>
      <c r="GJ6" s="40"/>
      <c r="GK6" s="40"/>
      <c r="GL6" s="40"/>
      <c r="GM6" s="5"/>
      <c r="HZ6" s="50"/>
      <c r="IE6" s="50"/>
      <c r="IF6" s="50"/>
      <c r="IG6" s="50"/>
      <c r="IH6" s="50"/>
    </row>
    <row r="7" spans="1:242" s="29" customFormat="1" ht="14.25">
      <c r="A7" s="41"/>
      <c r="B7" s="42"/>
      <c r="C7" s="44"/>
      <c r="D7" s="36"/>
      <c r="E7" s="45"/>
      <c r="F7" s="44"/>
      <c r="G7" s="74"/>
      <c r="H7" s="44"/>
      <c r="I7" s="3">
        <v>8</v>
      </c>
      <c r="J7" s="3">
        <v>30</v>
      </c>
      <c r="K7" s="44">
        <v>3</v>
      </c>
      <c r="L7" s="46" t="s">
        <v>174</v>
      </c>
      <c r="M7" s="46" t="s">
        <v>175</v>
      </c>
      <c r="N7" s="8">
        <v>1958</v>
      </c>
      <c r="O7" s="47">
        <f t="shared" si="0"/>
        <v>333.9</v>
      </c>
      <c r="P7" s="48">
        <f t="shared" si="1"/>
        <v>41</v>
      </c>
      <c r="Q7" s="71"/>
      <c r="R7" s="72"/>
      <c r="S7" s="72">
        <v>11.2</v>
      </c>
      <c r="T7" s="72"/>
      <c r="U7" s="72"/>
      <c r="V7" s="72"/>
      <c r="W7" s="72"/>
      <c r="X7" s="72">
        <v>8</v>
      </c>
      <c r="Y7" s="72"/>
      <c r="Z7" s="72"/>
      <c r="AA7" s="72"/>
      <c r="AB7" s="72">
        <v>12</v>
      </c>
      <c r="AC7" s="72"/>
      <c r="AD7" s="72">
        <v>10</v>
      </c>
      <c r="AE7" s="72">
        <v>6.3</v>
      </c>
      <c r="AF7" s="72"/>
      <c r="AG7" s="72">
        <v>11.5</v>
      </c>
      <c r="AH7" s="72"/>
      <c r="AI7" s="72">
        <v>6.2</v>
      </c>
      <c r="AJ7" s="72">
        <v>6.3</v>
      </c>
      <c r="AK7" s="72">
        <v>10</v>
      </c>
      <c r="AL7" s="72"/>
      <c r="AM7" s="72"/>
      <c r="AN7" s="72"/>
      <c r="AO7" s="72"/>
      <c r="AP7" s="72"/>
      <c r="AQ7" s="72">
        <v>10</v>
      </c>
      <c r="AR7" s="72"/>
      <c r="AS7" s="72">
        <v>14.3</v>
      </c>
      <c r="AT7" s="72"/>
      <c r="AU7" s="72">
        <v>11.3</v>
      </c>
      <c r="AV7" s="72">
        <v>11.2</v>
      </c>
      <c r="AW7" s="72"/>
      <c r="AX7" s="72"/>
      <c r="AY7" s="72"/>
      <c r="AZ7" s="72">
        <v>3</v>
      </c>
      <c r="BA7" s="72"/>
      <c r="BB7" s="72"/>
      <c r="BC7" s="72"/>
      <c r="BD7" s="72">
        <v>9</v>
      </c>
      <c r="BE7" s="72"/>
      <c r="BF7" s="72">
        <v>7</v>
      </c>
      <c r="BG7" s="72">
        <v>1.5</v>
      </c>
      <c r="BH7" s="72"/>
      <c r="BI7" s="72"/>
      <c r="BJ7" s="72">
        <v>10</v>
      </c>
      <c r="BK7" s="72"/>
      <c r="BL7" s="72"/>
      <c r="BM7" s="72"/>
      <c r="BN7" s="72">
        <v>5</v>
      </c>
      <c r="BO7" s="72">
        <v>9.4</v>
      </c>
      <c r="BP7" s="72"/>
      <c r="BQ7" s="72">
        <v>9</v>
      </c>
      <c r="BR7" s="72">
        <v>5</v>
      </c>
      <c r="BS7" s="72"/>
      <c r="BT7" s="72"/>
      <c r="BU7" s="72"/>
      <c r="BV7" s="72">
        <v>12</v>
      </c>
      <c r="BW7" s="72">
        <v>13</v>
      </c>
      <c r="BX7" s="72"/>
      <c r="BY7" s="72"/>
      <c r="BZ7" s="72"/>
      <c r="CA7" s="72"/>
      <c r="CB7" s="72"/>
      <c r="CC7" s="72"/>
      <c r="CD7" s="72"/>
      <c r="CE7" s="72"/>
      <c r="CF7" s="72">
        <v>12.5</v>
      </c>
      <c r="CG7" s="72"/>
      <c r="CH7" s="72">
        <v>8.5</v>
      </c>
      <c r="CI7" s="72">
        <v>6</v>
      </c>
      <c r="CJ7" s="72"/>
      <c r="CK7" s="72"/>
      <c r="CL7" s="72">
        <v>10</v>
      </c>
      <c r="CM7" s="72">
        <v>11.5</v>
      </c>
      <c r="CN7" s="73">
        <v>5</v>
      </c>
      <c r="CO7" s="73"/>
      <c r="CP7" s="73">
        <v>6</v>
      </c>
      <c r="CQ7" s="73"/>
      <c r="CR7" s="73"/>
      <c r="CS7" s="73">
        <v>6</v>
      </c>
      <c r="CT7" s="73">
        <v>6</v>
      </c>
      <c r="CU7" s="73">
        <v>6</v>
      </c>
      <c r="CV7" s="73">
        <v>5.2</v>
      </c>
      <c r="CW7" s="73"/>
      <c r="CX7" s="50"/>
      <c r="CY7" s="50">
        <v>5.6</v>
      </c>
      <c r="CZ7" s="50">
        <v>9.7</v>
      </c>
      <c r="DA7" s="50"/>
      <c r="DB7" s="50"/>
      <c r="DC7" s="50"/>
      <c r="DD7" s="50"/>
      <c r="DE7" s="50">
        <v>10</v>
      </c>
      <c r="DF7" s="50"/>
      <c r="DG7" s="50">
        <v>5</v>
      </c>
      <c r="DH7" s="50"/>
      <c r="DI7" s="50">
        <v>5.5</v>
      </c>
      <c r="DJ7" s="50"/>
      <c r="DK7" s="50"/>
      <c r="DL7" s="50">
        <v>3.2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O7" s="9"/>
      <c r="EP7" s="9"/>
      <c r="EQ7" s="10"/>
      <c r="ER7" s="9"/>
      <c r="ES7" s="9"/>
      <c r="ET7" s="9"/>
      <c r="EU7" s="9"/>
      <c r="EV7" s="9"/>
      <c r="GH7" s="40"/>
      <c r="GI7" s="40"/>
      <c r="GJ7" s="40"/>
      <c r="GK7" s="40"/>
      <c r="GL7" s="40"/>
      <c r="GM7" s="5"/>
      <c r="HZ7" s="50"/>
      <c r="IE7" s="50"/>
      <c r="IF7" s="50"/>
      <c r="IG7" s="50"/>
      <c r="IH7" s="50"/>
    </row>
    <row r="8" spans="1:242" s="29" customFormat="1" ht="14.25">
      <c r="A8" s="41"/>
      <c r="B8" s="42"/>
      <c r="C8" s="44"/>
      <c r="D8" s="44"/>
      <c r="E8" s="45"/>
      <c r="F8" s="44"/>
      <c r="G8" s="74">
        <v>1</v>
      </c>
      <c r="H8" s="44"/>
      <c r="I8" s="3">
        <v>5</v>
      </c>
      <c r="J8" s="3">
        <v>26</v>
      </c>
      <c r="K8" s="44">
        <v>2</v>
      </c>
      <c r="L8" s="46" t="s">
        <v>172</v>
      </c>
      <c r="M8" s="46" t="s">
        <v>173</v>
      </c>
      <c r="N8" s="8">
        <v>1950</v>
      </c>
      <c r="O8" s="47">
        <f t="shared" si="0"/>
        <v>292.5</v>
      </c>
      <c r="P8" s="48">
        <f t="shared" si="1"/>
        <v>34</v>
      </c>
      <c r="Q8" s="71"/>
      <c r="R8" s="72"/>
      <c r="S8" s="72">
        <v>11.2</v>
      </c>
      <c r="T8" s="72"/>
      <c r="U8" s="72"/>
      <c r="V8" s="72">
        <v>6.3</v>
      </c>
      <c r="W8" s="72"/>
      <c r="X8" s="72">
        <v>8</v>
      </c>
      <c r="Y8" s="72"/>
      <c r="Z8" s="72"/>
      <c r="AA8" s="72">
        <v>11.4</v>
      </c>
      <c r="AB8" s="72"/>
      <c r="AC8" s="72">
        <v>3.4</v>
      </c>
      <c r="AD8" s="72">
        <v>10</v>
      </c>
      <c r="AE8" s="72"/>
      <c r="AF8" s="72"/>
      <c r="AG8" s="72">
        <v>11.5</v>
      </c>
      <c r="AH8" s="72"/>
      <c r="AI8" s="72">
        <v>6.2</v>
      </c>
      <c r="AJ8" s="72"/>
      <c r="AK8" s="72"/>
      <c r="AL8" s="72"/>
      <c r="AM8" s="72">
        <v>10</v>
      </c>
      <c r="AN8" s="72"/>
      <c r="AO8" s="72"/>
      <c r="AP8" s="50"/>
      <c r="AQ8" s="72">
        <v>10</v>
      </c>
      <c r="AR8" s="72"/>
      <c r="AS8" s="72">
        <v>14.3</v>
      </c>
      <c r="AT8" s="75">
        <v>21.1</v>
      </c>
      <c r="AU8" s="72"/>
      <c r="AV8" s="72">
        <v>11.2</v>
      </c>
      <c r="AW8" s="72"/>
      <c r="AX8" s="72"/>
      <c r="AY8" s="72"/>
      <c r="AZ8" s="72"/>
      <c r="BA8" s="72"/>
      <c r="BB8" s="72"/>
      <c r="BC8" s="72"/>
      <c r="BD8" s="72">
        <v>9</v>
      </c>
      <c r="BE8" s="72"/>
      <c r="BF8" s="72">
        <v>7</v>
      </c>
      <c r="BG8" s="72">
        <v>1.5</v>
      </c>
      <c r="BH8" s="72"/>
      <c r="BI8" s="72">
        <v>11.2</v>
      </c>
      <c r="BJ8" s="72">
        <v>10</v>
      </c>
      <c r="BK8" s="72"/>
      <c r="BL8" s="72"/>
      <c r="BM8" s="72"/>
      <c r="BN8" s="72">
        <v>5</v>
      </c>
      <c r="BO8" s="72">
        <v>9.4</v>
      </c>
      <c r="BP8" s="72"/>
      <c r="BQ8" s="72">
        <v>9</v>
      </c>
      <c r="BR8" s="72"/>
      <c r="BS8" s="72">
        <v>7</v>
      </c>
      <c r="BT8" s="72" t="s">
        <v>176</v>
      </c>
      <c r="BU8" s="72"/>
      <c r="BV8" s="72"/>
      <c r="BW8" s="72">
        <v>13</v>
      </c>
      <c r="BX8" s="72"/>
      <c r="BY8" s="72"/>
      <c r="BZ8" s="72"/>
      <c r="CA8" s="72"/>
      <c r="CB8" s="72"/>
      <c r="CC8" s="72"/>
      <c r="CD8" s="72"/>
      <c r="CE8" s="72"/>
      <c r="CF8" s="72">
        <v>12.5</v>
      </c>
      <c r="CG8" s="72"/>
      <c r="CH8" s="72"/>
      <c r="CI8" s="72"/>
      <c r="CJ8" s="72">
        <v>8</v>
      </c>
      <c r="CK8" s="72"/>
      <c r="CL8" s="72">
        <v>10</v>
      </c>
      <c r="CM8" s="72">
        <v>11.5</v>
      </c>
      <c r="CN8" s="73">
        <v>5</v>
      </c>
      <c r="CO8" s="73"/>
      <c r="CP8" s="73"/>
      <c r="CQ8" s="73"/>
      <c r="CR8" s="73"/>
      <c r="CS8" s="73">
        <v>4.8</v>
      </c>
      <c r="CT8" s="73">
        <v>6</v>
      </c>
      <c r="CU8" s="73">
        <v>4</v>
      </c>
      <c r="CV8" s="73">
        <v>5.2</v>
      </c>
      <c r="CW8" s="73"/>
      <c r="CX8" s="50"/>
      <c r="CY8" s="50">
        <v>5.6</v>
      </c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>
        <v>3.2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O8" s="9"/>
      <c r="EP8" s="9"/>
      <c r="EQ8" s="10"/>
      <c r="ER8" s="9"/>
      <c r="ES8" s="9"/>
      <c r="ET8" s="9"/>
      <c r="EU8" s="9"/>
      <c r="EV8" s="9"/>
      <c r="GH8" s="40"/>
      <c r="GI8" s="40"/>
      <c r="GJ8" s="40"/>
      <c r="GK8" s="40"/>
      <c r="GL8" s="40"/>
      <c r="GM8" s="5"/>
      <c r="HZ8" s="50"/>
      <c r="IE8" s="50"/>
      <c r="IF8" s="50"/>
      <c r="IG8" s="50"/>
      <c r="IH8" s="50"/>
    </row>
    <row r="9" spans="1:256" s="50" customFormat="1" ht="14.25">
      <c r="A9" s="41"/>
      <c r="B9" s="42"/>
      <c r="C9" s="44"/>
      <c r="D9" s="44"/>
      <c r="E9" s="45"/>
      <c r="F9" s="44"/>
      <c r="G9" s="74"/>
      <c r="H9" s="44"/>
      <c r="I9" s="3">
        <v>5</v>
      </c>
      <c r="J9" s="3">
        <v>24</v>
      </c>
      <c r="K9" s="44">
        <v>1</v>
      </c>
      <c r="L9" s="46" t="s">
        <v>519</v>
      </c>
      <c r="M9" s="46" t="s">
        <v>188</v>
      </c>
      <c r="N9" s="8">
        <v>1946</v>
      </c>
      <c r="O9" s="47">
        <f t="shared" si="0"/>
        <v>287.1</v>
      </c>
      <c r="P9" s="48">
        <f t="shared" si="1"/>
        <v>30</v>
      </c>
      <c r="Q9" s="71"/>
      <c r="R9" s="72"/>
      <c r="S9" s="72"/>
      <c r="T9" s="72">
        <v>10</v>
      </c>
      <c r="U9" s="72"/>
      <c r="V9" s="72">
        <v>6.3</v>
      </c>
      <c r="W9" s="72"/>
      <c r="X9" s="72">
        <v>8</v>
      </c>
      <c r="Y9" s="72"/>
      <c r="Z9" s="72"/>
      <c r="AA9" s="72">
        <v>11.4</v>
      </c>
      <c r="AB9" s="72"/>
      <c r="AC9" s="72"/>
      <c r="AD9" s="72"/>
      <c r="AE9" s="72">
        <v>6.3</v>
      </c>
      <c r="AF9" s="72"/>
      <c r="AG9" s="72"/>
      <c r="AH9" s="72">
        <v>10</v>
      </c>
      <c r="AI9" s="72">
        <v>6.2</v>
      </c>
      <c r="AJ9" s="72"/>
      <c r="AK9" s="72"/>
      <c r="AL9" s="72"/>
      <c r="AM9" s="72"/>
      <c r="AN9" s="72"/>
      <c r="AO9" s="72">
        <v>10</v>
      </c>
      <c r="AP9" s="72"/>
      <c r="AQ9" s="72">
        <v>10</v>
      </c>
      <c r="AR9" s="72"/>
      <c r="AS9" s="72">
        <v>14.3</v>
      </c>
      <c r="AT9" s="72"/>
      <c r="AU9" s="72">
        <v>11.3</v>
      </c>
      <c r="AV9" s="72"/>
      <c r="AW9" s="72"/>
      <c r="AX9" s="72"/>
      <c r="AY9" s="72">
        <v>12.5</v>
      </c>
      <c r="AZ9" s="72"/>
      <c r="BA9" s="72"/>
      <c r="BB9" s="72"/>
      <c r="BC9" s="72">
        <v>11.3</v>
      </c>
      <c r="BD9" s="72"/>
      <c r="BE9" s="72"/>
      <c r="BF9" s="72">
        <v>7</v>
      </c>
      <c r="BG9" s="72"/>
      <c r="BH9" s="72"/>
      <c r="BI9" s="72">
        <v>8</v>
      </c>
      <c r="BJ9" s="72"/>
      <c r="BK9" s="72"/>
      <c r="BL9" s="72"/>
      <c r="BM9" s="72"/>
      <c r="BN9" s="72"/>
      <c r="BO9" s="72">
        <v>9.4</v>
      </c>
      <c r="BP9" s="72"/>
      <c r="BQ9" s="72">
        <v>9</v>
      </c>
      <c r="BR9" s="72"/>
      <c r="BS9" s="72"/>
      <c r="BT9" s="72"/>
      <c r="BU9" s="72"/>
      <c r="BV9" s="72">
        <v>12</v>
      </c>
      <c r="BW9" s="72">
        <v>13</v>
      </c>
      <c r="BX9" s="72"/>
      <c r="BY9" s="72"/>
      <c r="BZ9" s="72"/>
      <c r="CA9" s="72"/>
      <c r="CB9" s="72"/>
      <c r="CC9" s="72"/>
      <c r="CD9" s="72"/>
      <c r="CE9" s="72"/>
      <c r="CF9" s="72">
        <v>12.5</v>
      </c>
      <c r="CG9" s="72"/>
      <c r="CH9" s="72"/>
      <c r="CI9" s="72"/>
      <c r="CJ9" s="72">
        <v>8</v>
      </c>
      <c r="CK9" s="72">
        <v>10</v>
      </c>
      <c r="CL9" s="72"/>
      <c r="CM9" s="72">
        <v>11.5</v>
      </c>
      <c r="CN9" s="73"/>
      <c r="CO9" s="73">
        <v>10</v>
      </c>
      <c r="CP9" s="73">
        <v>6</v>
      </c>
      <c r="CQ9" s="73"/>
      <c r="CR9" s="73"/>
      <c r="CS9" s="73">
        <v>4.8</v>
      </c>
      <c r="CT9" s="73">
        <v>6</v>
      </c>
      <c r="CU9" s="73">
        <v>4</v>
      </c>
      <c r="CV9" s="73">
        <v>5.2</v>
      </c>
      <c r="CW9" s="73"/>
      <c r="DC9" s="50">
        <v>6</v>
      </c>
      <c r="DF9" s="50">
        <v>9.6</v>
      </c>
      <c r="DJ9" s="50">
        <v>7.5</v>
      </c>
      <c r="EN9" s="55"/>
      <c r="EO9" s="56"/>
      <c r="EP9" s="56"/>
      <c r="EQ9" s="57"/>
      <c r="ER9" s="56"/>
      <c r="ES9" s="56"/>
      <c r="ET9" s="56"/>
      <c r="EU9" s="56"/>
      <c r="EV9" s="56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M9" s="49"/>
      <c r="II9" s="71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50" customFormat="1" ht="14.25">
      <c r="A10" s="41"/>
      <c r="B10" s="42"/>
      <c r="C10" s="44"/>
      <c r="D10" s="44"/>
      <c r="E10" s="45"/>
      <c r="F10" s="44"/>
      <c r="G10" s="74"/>
      <c r="H10" s="44"/>
      <c r="I10" s="3">
        <v>8</v>
      </c>
      <c r="J10" s="3">
        <v>28</v>
      </c>
      <c r="K10" s="44"/>
      <c r="L10" s="46" t="s">
        <v>191</v>
      </c>
      <c r="M10" s="46" t="s">
        <v>192</v>
      </c>
      <c r="N10" s="8">
        <v>1954</v>
      </c>
      <c r="O10" s="47">
        <f t="shared" si="0"/>
        <v>286.50000000000006</v>
      </c>
      <c r="P10" s="48">
        <f t="shared" si="1"/>
        <v>36</v>
      </c>
      <c r="Q10" s="71"/>
      <c r="R10" s="72"/>
      <c r="S10" s="72"/>
      <c r="T10" s="72">
        <v>10</v>
      </c>
      <c r="U10" s="72"/>
      <c r="V10" s="72">
        <v>6.3</v>
      </c>
      <c r="W10" s="72"/>
      <c r="X10" s="72">
        <v>8</v>
      </c>
      <c r="Y10" s="72"/>
      <c r="Z10" s="72"/>
      <c r="AA10" s="72">
        <v>11.4</v>
      </c>
      <c r="AB10" s="72"/>
      <c r="AC10" s="72"/>
      <c r="AD10" s="72"/>
      <c r="AE10" s="72">
        <v>6.3</v>
      </c>
      <c r="AF10" s="72"/>
      <c r="AG10" s="72"/>
      <c r="AH10" s="72"/>
      <c r="AI10" s="72">
        <v>6.2</v>
      </c>
      <c r="AJ10" s="72"/>
      <c r="AK10" s="72"/>
      <c r="AL10" s="72"/>
      <c r="AM10" s="72"/>
      <c r="AN10" s="72"/>
      <c r="AO10" s="72">
        <v>10</v>
      </c>
      <c r="AP10" s="72"/>
      <c r="AQ10" s="72">
        <v>10</v>
      </c>
      <c r="AR10" s="72">
        <v>5.2</v>
      </c>
      <c r="AS10" s="72">
        <v>14.3</v>
      </c>
      <c r="AT10" s="72"/>
      <c r="AU10" s="72">
        <v>11.3</v>
      </c>
      <c r="AV10" s="72"/>
      <c r="AW10" s="72"/>
      <c r="AX10" s="72"/>
      <c r="AY10" s="72">
        <v>12.5</v>
      </c>
      <c r="AZ10" s="72">
        <v>10</v>
      </c>
      <c r="BA10" s="72"/>
      <c r="BB10" s="72"/>
      <c r="BC10" s="72">
        <v>11.3</v>
      </c>
      <c r="BD10" s="72"/>
      <c r="BE10" s="72"/>
      <c r="BF10" s="72">
        <v>7</v>
      </c>
      <c r="BG10" s="72"/>
      <c r="BH10" s="72"/>
      <c r="BI10" s="72">
        <v>8</v>
      </c>
      <c r="BJ10" s="72"/>
      <c r="BK10" s="72"/>
      <c r="BL10" s="72"/>
      <c r="BM10" s="72"/>
      <c r="BN10" s="72">
        <v>5</v>
      </c>
      <c r="BO10" s="72"/>
      <c r="BP10" s="72">
        <v>10</v>
      </c>
      <c r="BQ10" s="72">
        <v>9</v>
      </c>
      <c r="BR10" s="72"/>
      <c r="BS10" s="72"/>
      <c r="BT10" s="72"/>
      <c r="BU10" s="72"/>
      <c r="BV10" s="72">
        <v>12</v>
      </c>
      <c r="BW10" s="72"/>
      <c r="BX10" s="72"/>
      <c r="BY10" s="72">
        <v>9.9</v>
      </c>
      <c r="BZ10" s="72"/>
      <c r="CA10" s="72"/>
      <c r="CB10" s="72"/>
      <c r="CC10" s="72">
        <v>5</v>
      </c>
      <c r="CD10" s="72"/>
      <c r="CE10" s="72">
        <v>8</v>
      </c>
      <c r="CF10" s="72"/>
      <c r="CG10" s="72"/>
      <c r="CH10" s="72"/>
      <c r="CI10" s="72">
        <v>6</v>
      </c>
      <c r="CJ10" s="72">
        <v>4</v>
      </c>
      <c r="CK10" s="72">
        <v>10</v>
      </c>
      <c r="CL10" s="72"/>
      <c r="CM10" s="72">
        <v>11.5</v>
      </c>
      <c r="CN10" s="73"/>
      <c r="CO10" s="73">
        <v>10</v>
      </c>
      <c r="CP10" s="73">
        <v>6</v>
      </c>
      <c r="CQ10" s="73"/>
      <c r="CR10" s="73"/>
      <c r="CS10" s="73">
        <v>6</v>
      </c>
      <c r="CT10" s="73">
        <v>6</v>
      </c>
      <c r="CU10" s="73">
        <v>4</v>
      </c>
      <c r="CV10" s="73">
        <v>5.2</v>
      </c>
      <c r="CW10" s="73"/>
      <c r="CY10" s="50">
        <v>5.6</v>
      </c>
      <c r="DI10" s="50">
        <v>5.5</v>
      </c>
      <c r="EN10" s="55"/>
      <c r="EO10" s="56"/>
      <c r="EP10" s="56"/>
      <c r="EQ10" s="57"/>
      <c r="ER10" s="56"/>
      <c r="ES10" s="56"/>
      <c r="ET10" s="56"/>
      <c r="EU10" s="56"/>
      <c r="EV10" s="56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M10" s="49"/>
      <c r="II10" s="71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50" customFormat="1" ht="14.25">
      <c r="A11" s="41"/>
      <c r="B11" s="42"/>
      <c r="C11" s="44">
        <v>1</v>
      </c>
      <c r="D11" s="44"/>
      <c r="E11" s="45">
        <v>4</v>
      </c>
      <c r="F11" s="44"/>
      <c r="G11" s="74">
        <v>2</v>
      </c>
      <c r="H11" s="44"/>
      <c r="I11" s="3"/>
      <c r="J11" s="3"/>
      <c r="K11" s="44"/>
      <c r="L11" s="46" t="s">
        <v>203</v>
      </c>
      <c r="M11" s="46" t="s">
        <v>204</v>
      </c>
      <c r="N11" s="8">
        <v>1976</v>
      </c>
      <c r="O11" s="47">
        <f t="shared" si="0"/>
        <v>281</v>
      </c>
      <c r="P11" s="48">
        <f t="shared" si="1"/>
        <v>7</v>
      </c>
      <c r="Q11" s="71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51">
        <v>42.2</v>
      </c>
      <c r="AQ11" s="72"/>
      <c r="AR11" s="72"/>
      <c r="AS11" s="72"/>
      <c r="AT11" s="72">
        <v>21.1</v>
      </c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>
        <v>70</v>
      </c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51">
        <v>42.2</v>
      </c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3"/>
      <c r="CO11" s="73"/>
      <c r="CP11" s="73"/>
      <c r="CQ11" s="73"/>
      <c r="CR11" s="73">
        <v>21.1</v>
      </c>
      <c r="CS11" s="73"/>
      <c r="CT11" s="73"/>
      <c r="CU11" s="73"/>
      <c r="CV11" s="73"/>
      <c r="CW11" s="73"/>
      <c r="CX11" s="51">
        <v>42.2</v>
      </c>
      <c r="DK11" s="51">
        <v>42.2</v>
      </c>
      <c r="EN11" s="55"/>
      <c r="EO11" s="56"/>
      <c r="EP11" s="56"/>
      <c r="EQ11" s="57"/>
      <c r="ER11" s="56"/>
      <c r="ES11" s="56"/>
      <c r="ET11" s="56"/>
      <c r="EU11" s="56"/>
      <c r="EV11" s="56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M11" s="49"/>
      <c r="II11" s="71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50" customFormat="1" ht="14.25">
      <c r="A12" s="41"/>
      <c r="B12" s="42"/>
      <c r="C12" s="44"/>
      <c r="D12" s="44"/>
      <c r="E12" s="45"/>
      <c r="F12" s="44"/>
      <c r="G12" s="74"/>
      <c r="H12" s="44"/>
      <c r="I12" s="3">
        <v>8</v>
      </c>
      <c r="J12" s="3">
        <v>24</v>
      </c>
      <c r="K12" s="44">
        <v>3</v>
      </c>
      <c r="L12" s="46" t="s">
        <v>183</v>
      </c>
      <c r="M12" s="46" t="s">
        <v>184</v>
      </c>
      <c r="N12" s="8">
        <v>1969</v>
      </c>
      <c r="O12" s="47">
        <f t="shared" si="0"/>
        <v>278.59999999999997</v>
      </c>
      <c r="P12" s="48">
        <f t="shared" si="1"/>
        <v>35</v>
      </c>
      <c r="Q12" s="71"/>
      <c r="R12" s="72"/>
      <c r="S12" s="72">
        <v>11.2</v>
      </c>
      <c r="T12" s="72"/>
      <c r="U12" s="72"/>
      <c r="V12" s="72"/>
      <c r="W12" s="72"/>
      <c r="X12" s="72">
        <v>8</v>
      </c>
      <c r="Y12" s="72"/>
      <c r="Z12" s="72"/>
      <c r="AA12" s="72"/>
      <c r="AB12" s="72">
        <v>12</v>
      </c>
      <c r="AC12" s="72"/>
      <c r="AD12" s="72">
        <v>10</v>
      </c>
      <c r="AE12" s="72">
        <v>6.3</v>
      </c>
      <c r="AF12" s="72"/>
      <c r="AG12" s="72">
        <v>11.5</v>
      </c>
      <c r="AH12" s="72"/>
      <c r="AI12" s="72">
        <v>6.2</v>
      </c>
      <c r="AJ12" s="72">
        <v>6.3</v>
      </c>
      <c r="AK12" s="72">
        <v>10</v>
      </c>
      <c r="AL12" s="72"/>
      <c r="AM12" s="72"/>
      <c r="AN12" s="72"/>
      <c r="AO12" s="72"/>
      <c r="AP12" s="72"/>
      <c r="AQ12" s="72">
        <v>10</v>
      </c>
      <c r="AR12" s="72"/>
      <c r="AS12" s="72">
        <v>14.3</v>
      </c>
      <c r="AT12" s="72"/>
      <c r="AU12" s="72"/>
      <c r="AV12" s="72">
        <v>11.2</v>
      </c>
      <c r="AW12" s="72"/>
      <c r="AX12" s="72"/>
      <c r="AY12" s="72"/>
      <c r="AZ12" s="72">
        <v>3</v>
      </c>
      <c r="BA12" s="72"/>
      <c r="BB12" s="72"/>
      <c r="BC12" s="72"/>
      <c r="BD12" s="72">
        <v>9</v>
      </c>
      <c r="BE12" s="72"/>
      <c r="BF12" s="72">
        <v>7</v>
      </c>
      <c r="BG12" s="72">
        <v>1.5</v>
      </c>
      <c r="BH12" s="72"/>
      <c r="BI12" s="72"/>
      <c r="BJ12" s="72">
        <v>10</v>
      </c>
      <c r="BK12" s="72"/>
      <c r="BL12" s="72"/>
      <c r="BM12" s="72"/>
      <c r="BN12" s="72">
        <v>5</v>
      </c>
      <c r="BO12" s="72"/>
      <c r="BP12" s="72"/>
      <c r="BQ12" s="72"/>
      <c r="BR12" s="72">
        <v>5</v>
      </c>
      <c r="BS12" s="72"/>
      <c r="BT12" s="72"/>
      <c r="BU12" s="72"/>
      <c r="BV12" s="72">
        <v>12</v>
      </c>
      <c r="BW12" s="72">
        <v>13</v>
      </c>
      <c r="BX12" s="72"/>
      <c r="BY12" s="72"/>
      <c r="BZ12" s="72"/>
      <c r="CA12" s="72"/>
      <c r="CB12" s="72"/>
      <c r="CC12" s="72"/>
      <c r="CD12" s="72"/>
      <c r="CE12" s="72"/>
      <c r="CF12" s="72">
        <v>12.5</v>
      </c>
      <c r="CG12" s="72"/>
      <c r="CH12" s="72"/>
      <c r="CI12" s="72">
        <v>6</v>
      </c>
      <c r="CJ12" s="72"/>
      <c r="CK12" s="72"/>
      <c r="CL12" s="72">
        <v>10</v>
      </c>
      <c r="CM12" s="72"/>
      <c r="CN12" s="73">
        <v>5</v>
      </c>
      <c r="CO12" s="73"/>
      <c r="CP12" s="73">
        <v>6</v>
      </c>
      <c r="CQ12" s="73"/>
      <c r="CR12" s="73"/>
      <c r="CS12" s="73">
        <v>6</v>
      </c>
      <c r="CT12" s="73">
        <v>6</v>
      </c>
      <c r="CU12" s="73">
        <v>6</v>
      </c>
      <c r="CV12" s="73">
        <v>5.2</v>
      </c>
      <c r="CW12" s="73"/>
      <c r="CZ12" s="50">
        <v>9.7</v>
      </c>
      <c r="DE12" s="50">
        <v>10</v>
      </c>
      <c r="DG12" s="50">
        <v>5</v>
      </c>
      <c r="DI12" s="50">
        <v>5.5</v>
      </c>
      <c r="DL12" s="50">
        <v>3.2</v>
      </c>
      <c r="EN12" s="55"/>
      <c r="EO12" s="56"/>
      <c r="EP12" s="56"/>
      <c r="EQ12" s="57"/>
      <c r="ER12" s="56"/>
      <c r="ES12" s="56"/>
      <c r="ET12" s="56"/>
      <c r="EU12" s="56"/>
      <c r="EV12" s="56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M12" s="49"/>
      <c r="II12" s="71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50" customFormat="1" ht="14.25">
      <c r="A13" s="41"/>
      <c r="B13" s="42"/>
      <c r="C13" s="44"/>
      <c r="D13" s="44"/>
      <c r="E13" s="45"/>
      <c r="F13" s="44"/>
      <c r="G13" s="74"/>
      <c r="H13" s="44"/>
      <c r="I13" s="3">
        <v>4</v>
      </c>
      <c r="J13" s="3">
        <v>24</v>
      </c>
      <c r="K13" s="44"/>
      <c r="L13" s="46" t="s">
        <v>185</v>
      </c>
      <c r="M13" s="46" t="s">
        <v>186</v>
      </c>
      <c r="N13" s="8">
        <v>1956</v>
      </c>
      <c r="O13" s="47">
        <f t="shared" si="0"/>
        <v>223.6</v>
      </c>
      <c r="P13" s="48">
        <f t="shared" si="1"/>
        <v>28</v>
      </c>
      <c r="Q13" s="71"/>
      <c r="R13" s="72"/>
      <c r="S13" s="72"/>
      <c r="T13" s="72">
        <v>10</v>
      </c>
      <c r="U13" s="72"/>
      <c r="V13" s="72">
        <v>6.3</v>
      </c>
      <c r="W13" s="72"/>
      <c r="X13" s="72">
        <v>8</v>
      </c>
      <c r="Y13" s="72"/>
      <c r="Z13" s="72"/>
      <c r="AA13" s="72">
        <v>11.4</v>
      </c>
      <c r="AB13" s="72"/>
      <c r="AC13" s="72"/>
      <c r="AD13" s="72"/>
      <c r="AE13" s="72">
        <v>6.3</v>
      </c>
      <c r="AF13" s="72"/>
      <c r="AG13" s="72"/>
      <c r="AH13" s="72">
        <v>10</v>
      </c>
      <c r="AI13" s="72">
        <v>6.2</v>
      </c>
      <c r="AJ13" s="72"/>
      <c r="AK13" s="72"/>
      <c r="AL13" s="72"/>
      <c r="AM13" s="72"/>
      <c r="AN13" s="72"/>
      <c r="AO13" s="72">
        <v>10</v>
      </c>
      <c r="AP13" s="72"/>
      <c r="AQ13" s="72">
        <v>10</v>
      </c>
      <c r="AR13" s="72">
        <v>5.2</v>
      </c>
      <c r="AS13" s="72"/>
      <c r="AT13" s="72"/>
      <c r="AU13" s="72"/>
      <c r="AV13" s="72"/>
      <c r="AW13" s="72"/>
      <c r="AX13" s="72"/>
      <c r="AY13" s="72">
        <v>12.5</v>
      </c>
      <c r="AZ13" s="72">
        <v>5</v>
      </c>
      <c r="BA13" s="72"/>
      <c r="BB13" s="72"/>
      <c r="BC13" s="72"/>
      <c r="BD13" s="72"/>
      <c r="BE13" s="72"/>
      <c r="BF13" s="72">
        <v>7</v>
      </c>
      <c r="BG13" s="72"/>
      <c r="BH13" s="72"/>
      <c r="BI13" s="72">
        <v>8</v>
      </c>
      <c r="BJ13" s="72"/>
      <c r="BK13" s="72"/>
      <c r="BL13" s="72"/>
      <c r="BM13" s="72"/>
      <c r="BN13" s="72"/>
      <c r="BO13" s="72"/>
      <c r="BP13" s="72">
        <v>10</v>
      </c>
      <c r="BQ13" s="72">
        <v>9</v>
      </c>
      <c r="BR13" s="72"/>
      <c r="BS13" s="72"/>
      <c r="BT13" s="72"/>
      <c r="BU13" s="72"/>
      <c r="BV13" s="72">
        <v>12</v>
      </c>
      <c r="BW13" s="72"/>
      <c r="BX13" s="72"/>
      <c r="BY13" s="72">
        <v>9.9</v>
      </c>
      <c r="BZ13" s="72"/>
      <c r="CA13" s="72"/>
      <c r="CB13" s="72"/>
      <c r="CC13" s="72"/>
      <c r="CD13" s="72"/>
      <c r="CE13" s="72">
        <v>8</v>
      </c>
      <c r="CF13" s="72"/>
      <c r="CG13" s="72"/>
      <c r="CH13" s="72"/>
      <c r="CI13" s="72"/>
      <c r="CJ13" s="72"/>
      <c r="CK13" s="72"/>
      <c r="CL13" s="72">
        <v>10</v>
      </c>
      <c r="CM13" s="72"/>
      <c r="CN13" s="73"/>
      <c r="CO13" s="73">
        <v>10</v>
      </c>
      <c r="CP13" s="73"/>
      <c r="CQ13" s="73"/>
      <c r="CR13" s="73"/>
      <c r="CS13" s="73"/>
      <c r="CT13" s="73">
        <v>6</v>
      </c>
      <c r="CU13" s="73">
        <v>4</v>
      </c>
      <c r="CV13" s="73">
        <v>5.2</v>
      </c>
      <c r="CW13" s="73"/>
      <c r="CY13" s="50">
        <v>5.6</v>
      </c>
      <c r="DG13" s="50">
        <v>5</v>
      </c>
      <c r="DI13" s="50">
        <v>5.5</v>
      </c>
      <c r="DJ13" s="50">
        <v>7.5</v>
      </c>
      <c r="EN13" s="55"/>
      <c r="EO13" s="56"/>
      <c r="EP13" s="56"/>
      <c r="EQ13" s="57"/>
      <c r="ER13" s="56"/>
      <c r="ES13" s="56"/>
      <c r="ET13" s="56"/>
      <c r="EU13" s="56"/>
      <c r="EV13" s="56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M13" s="49"/>
      <c r="II13" s="71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50" customFormat="1" ht="14.25">
      <c r="A14" s="41"/>
      <c r="B14" s="42"/>
      <c r="C14" s="44"/>
      <c r="D14" s="44"/>
      <c r="E14" s="45"/>
      <c r="F14" s="44"/>
      <c r="G14" s="74"/>
      <c r="H14" s="44"/>
      <c r="I14" s="3">
        <v>4</v>
      </c>
      <c r="J14" s="3">
        <v>21</v>
      </c>
      <c r="K14" s="44">
        <v>2</v>
      </c>
      <c r="L14" s="46" t="s">
        <v>189</v>
      </c>
      <c r="M14" s="46" t="s">
        <v>190</v>
      </c>
      <c r="N14" s="8">
        <v>1956</v>
      </c>
      <c r="O14" s="47">
        <f t="shared" si="0"/>
        <v>207.5</v>
      </c>
      <c r="P14" s="48">
        <f t="shared" si="1"/>
        <v>27</v>
      </c>
      <c r="Q14" s="71"/>
      <c r="R14" s="72"/>
      <c r="S14" s="72"/>
      <c r="T14" s="72">
        <v>10</v>
      </c>
      <c r="U14" s="72"/>
      <c r="V14" s="72">
        <v>6.3</v>
      </c>
      <c r="W14" s="72"/>
      <c r="X14" s="72">
        <v>8</v>
      </c>
      <c r="Y14" s="72"/>
      <c r="Z14" s="72"/>
      <c r="AA14" s="72">
        <v>11.4</v>
      </c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>
        <v>10</v>
      </c>
      <c r="AR14" s="72">
        <v>5.2</v>
      </c>
      <c r="AS14" s="72">
        <v>14.3</v>
      </c>
      <c r="AT14" s="72"/>
      <c r="AU14" s="72"/>
      <c r="AV14" s="72"/>
      <c r="AW14" s="72"/>
      <c r="AX14" s="72"/>
      <c r="AY14" s="72">
        <v>12.5</v>
      </c>
      <c r="AZ14" s="72">
        <v>5</v>
      </c>
      <c r="BA14" s="72"/>
      <c r="BB14" s="72"/>
      <c r="BC14" s="72">
        <v>11.3</v>
      </c>
      <c r="BD14" s="72"/>
      <c r="BE14" s="72"/>
      <c r="BF14" s="72">
        <v>7</v>
      </c>
      <c r="BG14" s="72"/>
      <c r="BH14" s="72"/>
      <c r="BI14" s="72">
        <v>8</v>
      </c>
      <c r="BJ14" s="72"/>
      <c r="BK14" s="72"/>
      <c r="BL14" s="72"/>
      <c r="BM14" s="72"/>
      <c r="BN14" s="72"/>
      <c r="BO14" s="72"/>
      <c r="BP14" s="72"/>
      <c r="BQ14" s="72">
        <v>9</v>
      </c>
      <c r="BR14" s="72"/>
      <c r="BS14" s="72"/>
      <c r="BT14" s="72"/>
      <c r="BU14" s="72"/>
      <c r="BV14" s="72">
        <v>12</v>
      </c>
      <c r="BW14" s="72"/>
      <c r="BX14" s="72"/>
      <c r="BY14" s="72">
        <v>9.9</v>
      </c>
      <c r="BZ14" s="72"/>
      <c r="CA14" s="72"/>
      <c r="CB14" s="72"/>
      <c r="CC14" s="72"/>
      <c r="CD14" s="72"/>
      <c r="CE14" s="72">
        <v>8</v>
      </c>
      <c r="CF14" s="72"/>
      <c r="CG14" s="72"/>
      <c r="CH14" s="72">
        <v>4.5</v>
      </c>
      <c r="CI14" s="72"/>
      <c r="CJ14" s="72">
        <v>8</v>
      </c>
      <c r="CK14" s="72"/>
      <c r="CL14" s="72">
        <v>10</v>
      </c>
      <c r="CM14" s="72"/>
      <c r="CN14" s="73"/>
      <c r="CO14" s="73"/>
      <c r="CP14" s="73"/>
      <c r="CQ14" s="73">
        <v>4.2</v>
      </c>
      <c r="CR14" s="73"/>
      <c r="CS14" s="73">
        <v>4.8</v>
      </c>
      <c r="CT14" s="73">
        <v>6</v>
      </c>
      <c r="CU14" s="73">
        <v>4</v>
      </c>
      <c r="CV14" s="73"/>
      <c r="CW14" s="73"/>
      <c r="CY14" s="50">
        <v>5.6</v>
      </c>
      <c r="DG14" s="50">
        <v>5</v>
      </c>
      <c r="DI14" s="50" t="s">
        <v>176</v>
      </c>
      <c r="DJ14" s="50">
        <v>7.5</v>
      </c>
      <c r="EN14" s="55"/>
      <c r="EO14" s="56"/>
      <c r="EP14" s="56"/>
      <c r="EQ14" s="57"/>
      <c r="ER14" s="56"/>
      <c r="ES14" s="56"/>
      <c r="ET14" s="56"/>
      <c r="EU14" s="56"/>
      <c r="EV14" s="56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M14" s="49"/>
      <c r="II14" s="71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50" customFormat="1" ht="14.25">
      <c r="A15" s="41"/>
      <c r="B15" s="42"/>
      <c r="C15" s="44"/>
      <c r="D15" s="44"/>
      <c r="E15" s="45"/>
      <c r="F15" s="44"/>
      <c r="G15" s="74"/>
      <c r="H15" s="44"/>
      <c r="I15" s="3">
        <v>5</v>
      </c>
      <c r="J15" s="3">
        <v>19</v>
      </c>
      <c r="K15" s="44"/>
      <c r="L15" s="46" t="s">
        <v>208</v>
      </c>
      <c r="M15" s="46" t="s">
        <v>209</v>
      </c>
      <c r="N15" s="8">
        <v>1952</v>
      </c>
      <c r="O15" s="47">
        <f t="shared" si="0"/>
        <v>206.99999999999997</v>
      </c>
      <c r="P15" s="48">
        <f t="shared" si="1"/>
        <v>24</v>
      </c>
      <c r="Q15" s="71"/>
      <c r="R15" s="72"/>
      <c r="S15" s="72"/>
      <c r="T15" s="72">
        <v>10</v>
      </c>
      <c r="U15" s="72"/>
      <c r="V15" s="72"/>
      <c r="W15" s="72"/>
      <c r="X15" s="72"/>
      <c r="Y15" s="72"/>
      <c r="Z15" s="72"/>
      <c r="AA15" s="72">
        <v>11.4</v>
      </c>
      <c r="AB15" s="72"/>
      <c r="AC15" s="72"/>
      <c r="AD15" s="72"/>
      <c r="AE15" s="72">
        <v>6.3</v>
      </c>
      <c r="AF15" s="72"/>
      <c r="AG15" s="72"/>
      <c r="AH15" s="72">
        <v>10</v>
      </c>
      <c r="AI15" s="72">
        <v>6.2</v>
      </c>
      <c r="AJ15" s="72"/>
      <c r="AK15" s="72"/>
      <c r="AL15" s="72"/>
      <c r="AM15" s="72"/>
      <c r="AN15" s="72"/>
      <c r="AO15" s="72">
        <v>10</v>
      </c>
      <c r="AP15" s="72"/>
      <c r="AQ15" s="72">
        <v>10</v>
      </c>
      <c r="AR15" s="72">
        <v>5.2</v>
      </c>
      <c r="AS15" s="72">
        <v>14.3</v>
      </c>
      <c r="AT15" s="72"/>
      <c r="AU15" s="72"/>
      <c r="AV15" s="72"/>
      <c r="AW15" s="72"/>
      <c r="AX15" s="72"/>
      <c r="AY15" s="72">
        <v>12.5</v>
      </c>
      <c r="AZ15" s="72"/>
      <c r="BA15" s="72"/>
      <c r="BB15" s="72"/>
      <c r="BC15" s="72">
        <v>11.3</v>
      </c>
      <c r="BD15" s="72"/>
      <c r="BE15" s="72"/>
      <c r="BF15" s="72"/>
      <c r="BG15" s="72"/>
      <c r="BH15" s="72"/>
      <c r="BI15" s="72">
        <v>8</v>
      </c>
      <c r="BJ15" s="72"/>
      <c r="BK15" s="72"/>
      <c r="BL15" s="72"/>
      <c r="BM15" s="72"/>
      <c r="BN15" s="72"/>
      <c r="BO15" s="72"/>
      <c r="BP15" s="72">
        <v>10</v>
      </c>
      <c r="BQ15" s="72"/>
      <c r="BR15" s="72"/>
      <c r="BS15" s="72"/>
      <c r="BT15" s="72"/>
      <c r="BU15" s="72"/>
      <c r="BV15" s="72">
        <v>12</v>
      </c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>
        <v>6</v>
      </c>
      <c r="CJ15" s="72"/>
      <c r="CK15" s="72">
        <v>10</v>
      </c>
      <c r="CL15" s="72"/>
      <c r="CM15" s="72">
        <v>11.5</v>
      </c>
      <c r="CN15" s="73"/>
      <c r="CO15" s="73"/>
      <c r="CP15" s="73">
        <v>6</v>
      </c>
      <c r="CQ15" s="73"/>
      <c r="CR15" s="73"/>
      <c r="CS15" s="73">
        <v>6</v>
      </c>
      <c r="CT15" s="73">
        <v>6</v>
      </c>
      <c r="CU15" s="73">
        <v>4</v>
      </c>
      <c r="CV15" s="73"/>
      <c r="CW15" s="73"/>
      <c r="DF15" s="50">
        <v>9.6</v>
      </c>
      <c r="DJ15" s="50">
        <v>7.5</v>
      </c>
      <c r="DL15" s="50">
        <v>3.2</v>
      </c>
      <c r="EN15" s="55"/>
      <c r="EO15" s="56"/>
      <c r="EP15" s="56"/>
      <c r="EQ15" s="57"/>
      <c r="ER15" s="56"/>
      <c r="ES15" s="56"/>
      <c r="ET15" s="56"/>
      <c r="EU15" s="56"/>
      <c r="EV15" s="56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M15" s="49"/>
      <c r="II15" s="71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50" customFormat="1" ht="14.25">
      <c r="A16" s="41"/>
      <c r="B16" s="42"/>
      <c r="C16" s="44"/>
      <c r="D16" s="44"/>
      <c r="E16" s="45"/>
      <c r="F16" s="44"/>
      <c r="G16" s="74"/>
      <c r="H16" s="44"/>
      <c r="I16" s="3"/>
      <c r="J16" s="3">
        <v>21</v>
      </c>
      <c r="K16" s="44"/>
      <c r="L16" s="46" t="s">
        <v>197</v>
      </c>
      <c r="M16" s="46" t="s">
        <v>198</v>
      </c>
      <c r="N16" s="8">
        <v>1963</v>
      </c>
      <c r="O16" s="47">
        <f t="shared" si="0"/>
        <v>203.39999999999998</v>
      </c>
      <c r="P16" s="48">
        <f t="shared" si="1"/>
        <v>21</v>
      </c>
      <c r="Q16" s="71"/>
      <c r="R16" s="72">
        <v>10.7</v>
      </c>
      <c r="S16" s="72">
        <v>5.2</v>
      </c>
      <c r="T16" s="72"/>
      <c r="U16" s="72"/>
      <c r="V16" s="72">
        <v>6.3</v>
      </c>
      <c r="W16" s="72"/>
      <c r="X16" s="72"/>
      <c r="Y16" s="72"/>
      <c r="Z16" s="72"/>
      <c r="AA16" s="72">
        <v>11.4</v>
      </c>
      <c r="AB16" s="72"/>
      <c r="AC16" s="72">
        <v>3.4</v>
      </c>
      <c r="AD16" s="72"/>
      <c r="AE16" s="72"/>
      <c r="AF16" s="72"/>
      <c r="AG16" s="72"/>
      <c r="AH16" s="72">
        <v>10</v>
      </c>
      <c r="AI16" s="72"/>
      <c r="AJ16" s="72"/>
      <c r="AK16" s="72">
        <v>10</v>
      </c>
      <c r="AL16" s="72"/>
      <c r="AM16" s="72"/>
      <c r="AN16" s="72"/>
      <c r="AO16" s="72"/>
      <c r="AP16" s="72"/>
      <c r="AQ16" s="72">
        <v>10</v>
      </c>
      <c r="AR16" s="72"/>
      <c r="AS16" s="72">
        <v>14.3</v>
      </c>
      <c r="AT16" s="72"/>
      <c r="AU16" s="72"/>
      <c r="AV16" s="72"/>
      <c r="AW16" s="72"/>
      <c r="AX16" s="72"/>
      <c r="AY16" s="72">
        <v>12.5</v>
      </c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>
        <v>10</v>
      </c>
      <c r="BK16" s="72"/>
      <c r="BL16" s="72"/>
      <c r="BM16" s="72"/>
      <c r="BN16" s="72"/>
      <c r="BO16" s="72"/>
      <c r="BP16" s="72">
        <v>10</v>
      </c>
      <c r="BQ16" s="72">
        <v>9</v>
      </c>
      <c r="BR16" s="72"/>
      <c r="BS16" s="72"/>
      <c r="BT16" s="72"/>
      <c r="BU16" s="72"/>
      <c r="BV16" s="72">
        <v>12</v>
      </c>
      <c r="BW16" s="72">
        <v>13</v>
      </c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3"/>
      <c r="CO16" s="73">
        <v>10</v>
      </c>
      <c r="CP16" s="73"/>
      <c r="CQ16" s="73"/>
      <c r="CR16" s="73"/>
      <c r="CS16" s="73"/>
      <c r="CT16" s="73"/>
      <c r="CU16" s="73"/>
      <c r="CV16" s="73"/>
      <c r="CW16" s="73"/>
      <c r="CZ16" s="50">
        <v>9.7</v>
      </c>
      <c r="DA16" s="50">
        <v>9.8</v>
      </c>
      <c r="DB16" s="50">
        <v>9</v>
      </c>
      <c r="DF16" s="50">
        <v>9.6</v>
      </c>
      <c r="DJ16" s="50">
        <v>7.5</v>
      </c>
      <c r="EN16" s="55"/>
      <c r="EO16" s="56"/>
      <c r="EP16" s="56"/>
      <c r="EQ16" s="57"/>
      <c r="ER16" s="56"/>
      <c r="ES16" s="56"/>
      <c r="ET16" s="56"/>
      <c r="EU16" s="56"/>
      <c r="EV16" s="56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M16" s="49"/>
      <c r="II16" s="71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50" customFormat="1" ht="14.25">
      <c r="A17" s="41"/>
      <c r="B17" s="42"/>
      <c r="C17" s="44"/>
      <c r="D17" s="44"/>
      <c r="E17" s="45"/>
      <c r="F17" s="44"/>
      <c r="G17" s="74">
        <v>1</v>
      </c>
      <c r="H17" s="44"/>
      <c r="I17" s="3"/>
      <c r="J17" s="3">
        <v>15</v>
      </c>
      <c r="K17" s="44">
        <v>1</v>
      </c>
      <c r="L17" s="46" t="s">
        <v>181</v>
      </c>
      <c r="M17" s="46" t="s">
        <v>182</v>
      </c>
      <c r="N17" s="8">
        <v>1962</v>
      </c>
      <c r="O17" s="47">
        <f t="shared" si="0"/>
        <v>196.6</v>
      </c>
      <c r="P17" s="48">
        <f t="shared" si="1"/>
        <v>17</v>
      </c>
      <c r="Q17" s="71"/>
      <c r="R17" s="72"/>
      <c r="S17" s="72">
        <v>11.2</v>
      </c>
      <c r="T17" s="72"/>
      <c r="U17" s="72"/>
      <c r="V17" s="72"/>
      <c r="W17" s="72"/>
      <c r="X17" s="72"/>
      <c r="Y17" s="72"/>
      <c r="Z17" s="72"/>
      <c r="AA17" s="72">
        <v>11.4</v>
      </c>
      <c r="AB17" s="72"/>
      <c r="AC17" s="72"/>
      <c r="AD17" s="72">
        <v>10</v>
      </c>
      <c r="AE17" s="72"/>
      <c r="AF17" s="72"/>
      <c r="AG17" s="72">
        <v>11.5</v>
      </c>
      <c r="AH17" s="72"/>
      <c r="AI17" s="72"/>
      <c r="AJ17" s="72"/>
      <c r="AK17" s="72"/>
      <c r="AL17" s="72"/>
      <c r="AM17" s="72">
        <v>10</v>
      </c>
      <c r="AN17" s="72"/>
      <c r="AO17" s="72"/>
      <c r="AQ17" s="72">
        <v>10</v>
      </c>
      <c r="AR17" s="72"/>
      <c r="AS17" s="72">
        <v>14.3</v>
      </c>
      <c r="AT17" s="72">
        <v>21.1</v>
      </c>
      <c r="AU17" s="72"/>
      <c r="AV17" s="72">
        <v>11.2</v>
      </c>
      <c r="AW17" s="72"/>
      <c r="AX17" s="72"/>
      <c r="AY17" s="72"/>
      <c r="AZ17" s="72"/>
      <c r="BA17" s="72"/>
      <c r="BB17" s="72"/>
      <c r="BC17" s="72"/>
      <c r="BD17" s="72">
        <v>9</v>
      </c>
      <c r="BE17" s="72"/>
      <c r="BF17" s="72">
        <v>7</v>
      </c>
      <c r="BG17" s="72"/>
      <c r="BH17" s="72"/>
      <c r="BI17" s="72">
        <v>13.5</v>
      </c>
      <c r="BJ17" s="72"/>
      <c r="BK17" s="72"/>
      <c r="BL17" s="72"/>
      <c r="BM17" s="72"/>
      <c r="BN17" s="72"/>
      <c r="BO17" s="72">
        <v>9.4</v>
      </c>
      <c r="BP17" s="72"/>
      <c r="BQ17" s="72">
        <v>9</v>
      </c>
      <c r="BR17" s="72"/>
      <c r="BS17" s="72">
        <v>7</v>
      </c>
      <c r="BT17" s="72" t="s">
        <v>176</v>
      </c>
      <c r="BU17" s="72"/>
      <c r="BV17" s="72"/>
      <c r="BW17" s="72">
        <v>13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>
        <v>8</v>
      </c>
      <c r="CK17" s="72"/>
      <c r="CL17" s="72">
        <v>10</v>
      </c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EN17" s="55"/>
      <c r="EO17" s="56"/>
      <c r="EP17" s="56"/>
      <c r="EQ17" s="57"/>
      <c r="ER17" s="56"/>
      <c r="ES17" s="56"/>
      <c r="ET17" s="56"/>
      <c r="EU17" s="56"/>
      <c r="EV17" s="56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M17" s="49"/>
      <c r="II17" s="71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50" customFormat="1" ht="14.25">
      <c r="A18" s="41"/>
      <c r="B18" s="42"/>
      <c r="C18" s="44"/>
      <c r="D18" s="44"/>
      <c r="E18" s="45">
        <v>1</v>
      </c>
      <c r="F18" s="44"/>
      <c r="G18" s="74"/>
      <c r="H18" s="44"/>
      <c r="I18" s="3">
        <v>5</v>
      </c>
      <c r="J18" s="3">
        <v>12</v>
      </c>
      <c r="K18" s="44">
        <v>1</v>
      </c>
      <c r="L18" s="46" t="s">
        <v>201</v>
      </c>
      <c r="M18" s="46" t="s">
        <v>202</v>
      </c>
      <c r="N18" s="8">
        <v>1972</v>
      </c>
      <c r="O18" s="47">
        <f t="shared" si="0"/>
        <v>189.50000000000003</v>
      </c>
      <c r="P18" s="48">
        <f t="shared" si="1"/>
        <v>19</v>
      </c>
      <c r="Q18" s="71"/>
      <c r="R18" s="72"/>
      <c r="S18" s="72"/>
      <c r="T18" s="72">
        <v>10</v>
      </c>
      <c r="U18" s="72"/>
      <c r="V18" s="72">
        <v>6.3</v>
      </c>
      <c r="W18" s="72"/>
      <c r="X18" s="72">
        <v>8</v>
      </c>
      <c r="Y18" s="72"/>
      <c r="Z18" s="72"/>
      <c r="AA18" s="72"/>
      <c r="AB18" s="72"/>
      <c r="AC18" s="72"/>
      <c r="AD18" s="72"/>
      <c r="AE18" s="72">
        <v>6.3</v>
      </c>
      <c r="AF18" s="72">
        <v>10.2</v>
      </c>
      <c r="AG18" s="72"/>
      <c r="AH18" s="72"/>
      <c r="AI18" s="72">
        <v>6.2</v>
      </c>
      <c r="AJ18" s="72"/>
      <c r="AK18" s="72"/>
      <c r="AL18" s="72"/>
      <c r="AM18" s="72"/>
      <c r="AN18" s="72"/>
      <c r="AO18" s="72"/>
      <c r="AP18" s="72"/>
      <c r="AQ18" s="72">
        <v>10</v>
      </c>
      <c r="AR18" s="72"/>
      <c r="AS18" s="72"/>
      <c r="AT18" s="72"/>
      <c r="AU18" s="72"/>
      <c r="AV18" s="72"/>
      <c r="AW18" s="72"/>
      <c r="AX18" s="72"/>
      <c r="AY18" s="72">
        <v>12.5</v>
      </c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51">
        <v>42.2</v>
      </c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>
        <v>9.9</v>
      </c>
      <c r="BZ18" s="72"/>
      <c r="CA18" s="72"/>
      <c r="CB18" s="72"/>
      <c r="CC18" s="72"/>
      <c r="CD18" s="72"/>
      <c r="CE18" s="72"/>
      <c r="CF18" s="72"/>
      <c r="CG18" s="72">
        <v>7</v>
      </c>
      <c r="CH18" s="72"/>
      <c r="CI18" s="72"/>
      <c r="CJ18" s="72"/>
      <c r="CK18" s="72">
        <v>10</v>
      </c>
      <c r="CL18" s="72"/>
      <c r="CM18" s="72">
        <v>11.5</v>
      </c>
      <c r="CN18" s="73"/>
      <c r="CO18" s="73"/>
      <c r="CP18" s="73"/>
      <c r="CQ18" s="73">
        <v>5.6</v>
      </c>
      <c r="CR18" s="73"/>
      <c r="CS18" s="73">
        <v>6</v>
      </c>
      <c r="CT18" s="73">
        <v>6</v>
      </c>
      <c r="CU18" s="73">
        <v>6</v>
      </c>
      <c r="CV18" s="73"/>
      <c r="CW18" s="73"/>
      <c r="DA18" s="50">
        <v>9.8</v>
      </c>
      <c r="DC18" s="50">
        <v>6</v>
      </c>
      <c r="EN18" s="55"/>
      <c r="EO18" s="56"/>
      <c r="EP18" s="56"/>
      <c r="EQ18" s="57"/>
      <c r="ER18" s="56"/>
      <c r="ES18" s="56"/>
      <c r="ET18" s="56"/>
      <c r="EU18" s="56"/>
      <c r="EV18" s="56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M18" s="49"/>
      <c r="II18" s="71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50" customFormat="1" ht="14.25">
      <c r="A19" s="41"/>
      <c r="B19" s="42"/>
      <c r="C19" s="44"/>
      <c r="D19" s="44"/>
      <c r="E19" s="45"/>
      <c r="F19" s="44"/>
      <c r="G19" s="74">
        <v>1</v>
      </c>
      <c r="H19" s="44"/>
      <c r="I19" s="3">
        <v>1</v>
      </c>
      <c r="J19" s="3">
        <v>13</v>
      </c>
      <c r="K19" s="44"/>
      <c r="L19" s="46" t="s">
        <v>195</v>
      </c>
      <c r="M19" s="46" t="s">
        <v>196</v>
      </c>
      <c r="N19" s="8">
        <v>1959</v>
      </c>
      <c r="O19" s="47">
        <f t="shared" si="0"/>
        <v>187.8</v>
      </c>
      <c r="P19" s="48">
        <f t="shared" si="1"/>
        <v>15</v>
      </c>
      <c r="Q19" s="71"/>
      <c r="R19" s="72"/>
      <c r="S19" s="72"/>
      <c r="T19" s="72"/>
      <c r="U19" s="52">
        <v>21.1</v>
      </c>
      <c r="V19" s="72"/>
      <c r="W19" s="72"/>
      <c r="X19" s="72">
        <v>8</v>
      </c>
      <c r="Y19" s="72"/>
      <c r="Z19" s="72"/>
      <c r="AA19" s="72">
        <v>11.4</v>
      </c>
      <c r="AB19" s="72"/>
      <c r="AC19" s="72"/>
      <c r="AD19" s="72"/>
      <c r="AE19" s="72"/>
      <c r="AF19" s="72"/>
      <c r="AG19" s="72"/>
      <c r="AH19" s="72">
        <v>10</v>
      </c>
      <c r="AI19" s="72">
        <v>6.2</v>
      </c>
      <c r="AJ19" s="72"/>
      <c r="AK19" s="72"/>
      <c r="AL19" s="72">
        <v>32.5</v>
      </c>
      <c r="AM19" s="72"/>
      <c r="AN19" s="72"/>
      <c r="AO19" s="72"/>
      <c r="AP19" s="72"/>
      <c r="AQ19" s="72"/>
      <c r="AR19" s="72"/>
      <c r="AS19" s="72">
        <v>14.3</v>
      </c>
      <c r="AT19" s="72"/>
      <c r="AU19" s="72"/>
      <c r="AV19" s="72"/>
      <c r="AW19" s="72"/>
      <c r="AX19" s="72"/>
      <c r="AY19" s="72">
        <v>12.5</v>
      </c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>
        <v>10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>
        <v>12</v>
      </c>
      <c r="BW19" s="72"/>
      <c r="BX19" s="72"/>
      <c r="BY19" s="72">
        <v>9.9</v>
      </c>
      <c r="BZ19" s="72"/>
      <c r="CA19" s="72"/>
      <c r="CB19" s="72"/>
      <c r="CC19" s="72"/>
      <c r="CD19" s="72">
        <v>15</v>
      </c>
      <c r="CE19" s="72"/>
      <c r="CF19" s="72"/>
      <c r="CG19" s="72"/>
      <c r="CH19" s="72"/>
      <c r="CI19" s="72"/>
      <c r="CJ19" s="72"/>
      <c r="CK19" s="72"/>
      <c r="CL19" s="72">
        <v>9.9</v>
      </c>
      <c r="CM19" s="72"/>
      <c r="CN19" s="73"/>
      <c r="CO19" s="73"/>
      <c r="CP19" s="73"/>
      <c r="CQ19" s="73"/>
      <c r="CR19" s="73"/>
      <c r="CS19" s="73">
        <v>6</v>
      </c>
      <c r="CT19" s="73"/>
      <c r="CU19" s="73"/>
      <c r="CV19" s="73"/>
      <c r="CW19" s="73"/>
      <c r="DB19" s="50">
        <v>9</v>
      </c>
      <c r="EN19" s="55"/>
      <c r="EO19" s="56"/>
      <c r="EP19" s="56"/>
      <c r="EQ19" s="57"/>
      <c r="ER19" s="56"/>
      <c r="ES19" s="56"/>
      <c r="ET19" s="56"/>
      <c r="EU19" s="56"/>
      <c r="EV19" s="56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M19" s="49"/>
      <c r="II19" s="71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50" customFormat="1" ht="14.25">
      <c r="A20" s="1"/>
      <c r="B20" s="42"/>
      <c r="C20" s="44"/>
      <c r="D20" s="44">
        <v>1</v>
      </c>
      <c r="E20" s="45"/>
      <c r="F20" s="44"/>
      <c r="G20" s="74">
        <v>1</v>
      </c>
      <c r="H20" s="44"/>
      <c r="I20" s="3">
        <v>1</v>
      </c>
      <c r="J20" s="3">
        <v>15</v>
      </c>
      <c r="K20" s="44"/>
      <c r="L20" s="46" t="s">
        <v>217</v>
      </c>
      <c r="M20" s="46" t="s">
        <v>218</v>
      </c>
      <c r="N20" s="8">
        <v>1977</v>
      </c>
      <c r="O20" s="47">
        <f t="shared" si="0"/>
        <v>185.9</v>
      </c>
      <c r="P20" s="48">
        <f t="shared" si="1"/>
        <v>18</v>
      </c>
      <c r="Q20" s="71"/>
      <c r="R20" s="72">
        <v>10.7</v>
      </c>
      <c r="S20" s="72"/>
      <c r="T20" s="72"/>
      <c r="U20" s="72"/>
      <c r="V20" s="72">
        <v>6.3</v>
      </c>
      <c r="W20" s="72"/>
      <c r="X20" s="72">
        <v>8</v>
      </c>
      <c r="Y20" s="72"/>
      <c r="Z20" s="72"/>
      <c r="AA20" s="72"/>
      <c r="AB20" s="72"/>
      <c r="AC20" s="72"/>
      <c r="AD20" s="72"/>
      <c r="AE20" s="72">
        <v>6.3</v>
      </c>
      <c r="AF20" s="72"/>
      <c r="AG20" s="72">
        <v>11.5</v>
      </c>
      <c r="AH20" s="72"/>
      <c r="AI20" s="72">
        <v>6.2</v>
      </c>
      <c r="AJ20" s="72"/>
      <c r="AK20" s="72"/>
      <c r="AL20" s="72"/>
      <c r="AM20" s="72"/>
      <c r="AN20" s="72">
        <v>19</v>
      </c>
      <c r="AO20" s="72"/>
      <c r="AP20" s="72"/>
      <c r="AQ20" s="72">
        <v>10</v>
      </c>
      <c r="AR20" s="72"/>
      <c r="AS20" s="72">
        <v>14.3</v>
      </c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>
        <v>9</v>
      </c>
      <c r="BE20" s="72"/>
      <c r="BF20" s="72"/>
      <c r="BG20" s="72"/>
      <c r="BH20" s="72"/>
      <c r="BI20" s="72"/>
      <c r="BJ20" s="72">
        <v>10</v>
      </c>
      <c r="BK20" s="72"/>
      <c r="BL20" s="72"/>
      <c r="BM20" s="72"/>
      <c r="BN20" s="72"/>
      <c r="BO20" s="72"/>
      <c r="BP20" s="72"/>
      <c r="BQ20" s="72">
        <v>9</v>
      </c>
      <c r="BR20" s="72"/>
      <c r="BS20" s="72"/>
      <c r="BT20" s="72"/>
      <c r="BU20" s="72"/>
      <c r="BV20" s="72">
        <v>12</v>
      </c>
      <c r="BW20" s="72"/>
      <c r="BX20" s="72"/>
      <c r="BY20" s="72"/>
      <c r="BZ20" s="72"/>
      <c r="CA20" s="72"/>
      <c r="CB20" s="72">
        <v>7</v>
      </c>
      <c r="CC20" s="72"/>
      <c r="CD20" s="72"/>
      <c r="CE20" s="72">
        <v>8</v>
      </c>
      <c r="CF20" s="72"/>
      <c r="CG20" s="72"/>
      <c r="CH20" s="72"/>
      <c r="CI20" s="72"/>
      <c r="CJ20" s="72"/>
      <c r="CK20" s="72"/>
      <c r="CL20" s="72"/>
      <c r="CM20" s="72">
        <v>11.5</v>
      </c>
      <c r="CN20" s="73"/>
      <c r="CO20" s="73"/>
      <c r="CP20" s="73"/>
      <c r="CQ20" s="73"/>
      <c r="CR20" s="73"/>
      <c r="CS20" s="73">
        <v>6</v>
      </c>
      <c r="CT20" s="73"/>
      <c r="CU20" s="73"/>
      <c r="CV20" s="73"/>
      <c r="CW20" s="73"/>
      <c r="DD20" s="52">
        <v>21.1</v>
      </c>
      <c r="EN20" s="55"/>
      <c r="EO20" s="56"/>
      <c r="EP20" s="56"/>
      <c r="EQ20" s="57"/>
      <c r="ER20" s="56"/>
      <c r="ES20" s="56"/>
      <c r="ET20" s="56"/>
      <c r="EU20" s="56"/>
      <c r="EV20" s="56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M20" s="49"/>
      <c r="II20" s="71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s="50" customFormat="1" ht="14.25">
      <c r="A21" s="41"/>
      <c r="B21" s="42"/>
      <c r="C21" s="44"/>
      <c r="D21" s="44"/>
      <c r="E21" s="45"/>
      <c r="F21" s="44"/>
      <c r="G21" s="74"/>
      <c r="H21" s="44"/>
      <c r="I21" s="3">
        <v>4</v>
      </c>
      <c r="J21" s="3">
        <v>15</v>
      </c>
      <c r="K21" s="44">
        <v>3</v>
      </c>
      <c r="L21" s="46" t="s">
        <v>205</v>
      </c>
      <c r="M21" s="46" t="s">
        <v>192</v>
      </c>
      <c r="N21" s="8">
        <v>1970</v>
      </c>
      <c r="O21" s="47">
        <f t="shared" si="0"/>
        <v>179.4</v>
      </c>
      <c r="P21" s="48">
        <f t="shared" si="1"/>
        <v>22</v>
      </c>
      <c r="Q21" s="71"/>
      <c r="R21" s="72"/>
      <c r="S21" s="72"/>
      <c r="T21" s="72">
        <v>10</v>
      </c>
      <c r="U21" s="72"/>
      <c r="V21" s="72">
        <v>6.3</v>
      </c>
      <c r="W21" s="72"/>
      <c r="X21" s="72">
        <v>8</v>
      </c>
      <c r="Y21" s="72"/>
      <c r="Z21" s="72"/>
      <c r="AA21" s="72"/>
      <c r="AB21" s="72"/>
      <c r="AC21" s="72"/>
      <c r="AD21" s="72"/>
      <c r="AE21" s="72">
        <v>6.3</v>
      </c>
      <c r="AF21" s="72">
        <v>10.2</v>
      </c>
      <c r="AG21" s="72"/>
      <c r="AH21" s="72"/>
      <c r="AI21" s="72">
        <v>6.2</v>
      </c>
      <c r="AJ21" s="72"/>
      <c r="AK21" s="72"/>
      <c r="AL21" s="72"/>
      <c r="AM21" s="72"/>
      <c r="AN21" s="72"/>
      <c r="AO21" s="72">
        <v>10</v>
      </c>
      <c r="AP21" s="72"/>
      <c r="AQ21" s="72">
        <v>10</v>
      </c>
      <c r="AR21" s="72"/>
      <c r="AS21" s="72">
        <v>14.3</v>
      </c>
      <c r="AT21" s="72"/>
      <c r="AU21" s="72"/>
      <c r="AV21" s="72"/>
      <c r="AW21" s="72"/>
      <c r="AX21" s="72"/>
      <c r="AY21" s="72"/>
      <c r="AZ21" s="72">
        <v>3</v>
      </c>
      <c r="BA21" s="72"/>
      <c r="BB21" s="72"/>
      <c r="BC21" s="72">
        <v>11.3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>
        <v>3</v>
      </c>
      <c r="BV21" s="72"/>
      <c r="BW21" s="72"/>
      <c r="BX21" s="72"/>
      <c r="BY21" s="72">
        <v>9.9</v>
      </c>
      <c r="BZ21" s="72"/>
      <c r="CA21" s="72"/>
      <c r="CB21" s="72"/>
      <c r="CC21" s="72"/>
      <c r="CD21" s="72">
        <v>15</v>
      </c>
      <c r="CE21" s="72"/>
      <c r="CF21" s="72"/>
      <c r="CG21" s="72"/>
      <c r="CH21" s="72"/>
      <c r="CI21" s="72"/>
      <c r="CJ21" s="72"/>
      <c r="CK21" s="72"/>
      <c r="CL21" s="72"/>
      <c r="CM21" s="72">
        <v>11.5</v>
      </c>
      <c r="CN21" s="73"/>
      <c r="CO21" s="73"/>
      <c r="CP21" s="73"/>
      <c r="CQ21" s="73">
        <v>5.6</v>
      </c>
      <c r="CR21" s="73"/>
      <c r="CS21" s="73">
        <v>6</v>
      </c>
      <c r="CT21" s="73">
        <v>6</v>
      </c>
      <c r="CU21" s="73">
        <v>6</v>
      </c>
      <c r="CV21" s="73"/>
      <c r="CW21" s="73"/>
      <c r="DA21" s="50">
        <v>9.8</v>
      </c>
      <c r="DC21" s="50">
        <v>6</v>
      </c>
      <c r="DG21" s="50">
        <v>5</v>
      </c>
      <c r="EN21" s="55"/>
      <c r="EO21" s="56"/>
      <c r="EP21" s="56"/>
      <c r="EQ21" s="57"/>
      <c r="ER21" s="56"/>
      <c r="ES21" s="56"/>
      <c r="ET21" s="56"/>
      <c r="EU21" s="56"/>
      <c r="EV21" s="56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M21" s="49"/>
      <c r="II21" s="71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s="50" customFormat="1" ht="14.25">
      <c r="A22" s="41"/>
      <c r="B22" s="42"/>
      <c r="C22" s="44"/>
      <c r="D22" s="44">
        <v>1</v>
      </c>
      <c r="E22" s="45"/>
      <c r="F22" s="44"/>
      <c r="G22" s="74"/>
      <c r="H22" s="44"/>
      <c r="I22" s="3">
        <v>5</v>
      </c>
      <c r="J22" s="3">
        <v>12</v>
      </c>
      <c r="K22" s="44">
        <v>1</v>
      </c>
      <c r="L22" s="46" t="s">
        <v>193</v>
      </c>
      <c r="M22" s="46" t="s">
        <v>194</v>
      </c>
      <c r="N22" s="8">
        <v>1981</v>
      </c>
      <c r="O22" s="47">
        <f t="shared" si="0"/>
        <v>171.5</v>
      </c>
      <c r="P22" s="48">
        <f t="shared" si="1"/>
        <v>19</v>
      </c>
      <c r="Q22" s="71"/>
      <c r="R22" s="72"/>
      <c r="S22" s="72"/>
      <c r="T22" s="72"/>
      <c r="U22" s="72"/>
      <c r="V22" s="72"/>
      <c r="W22" s="72"/>
      <c r="X22" s="72">
        <v>8</v>
      </c>
      <c r="Y22" s="72"/>
      <c r="Z22" s="72"/>
      <c r="AA22" s="72"/>
      <c r="AB22" s="72">
        <v>12</v>
      </c>
      <c r="AC22" s="72"/>
      <c r="AD22" s="72"/>
      <c r="AE22" s="72">
        <v>6.3</v>
      </c>
      <c r="AF22" s="72"/>
      <c r="AG22" s="72"/>
      <c r="AH22" s="72">
        <v>10</v>
      </c>
      <c r="AI22" s="72">
        <v>6.2</v>
      </c>
      <c r="AJ22" s="72"/>
      <c r="AK22" s="72"/>
      <c r="AL22" s="72"/>
      <c r="AM22" s="72"/>
      <c r="AN22" s="72">
        <v>19</v>
      </c>
      <c r="AO22" s="72"/>
      <c r="AP22" s="72"/>
      <c r="AQ22" s="72">
        <v>10</v>
      </c>
      <c r="AR22" s="72"/>
      <c r="AS22" s="72">
        <v>14.3</v>
      </c>
      <c r="AT22" s="72"/>
      <c r="AU22" s="72"/>
      <c r="AV22" s="72"/>
      <c r="AW22" s="72"/>
      <c r="AX22" s="72"/>
      <c r="AY22" s="72">
        <v>12.5</v>
      </c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>
        <v>10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>
        <v>3</v>
      </c>
      <c r="BV22" s="72"/>
      <c r="BW22" s="72"/>
      <c r="BX22" s="72"/>
      <c r="BY22" s="72">
        <v>9.9</v>
      </c>
      <c r="BZ22" s="72"/>
      <c r="CA22" s="72"/>
      <c r="CB22" s="72"/>
      <c r="CC22" s="72"/>
      <c r="CD22" s="72">
        <v>15</v>
      </c>
      <c r="CE22" s="72"/>
      <c r="CF22" s="72"/>
      <c r="CG22" s="72"/>
      <c r="CH22" s="72"/>
      <c r="CI22" s="72">
        <v>6</v>
      </c>
      <c r="CJ22" s="72"/>
      <c r="CK22" s="72"/>
      <c r="CL22" s="72"/>
      <c r="CM22" s="72"/>
      <c r="CN22" s="73"/>
      <c r="CO22" s="73"/>
      <c r="CP22" s="73"/>
      <c r="CQ22" s="73"/>
      <c r="CR22" s="73"/>
      <c r="CS22" s="73">
        <v>4.8</v>
      </c>
      <c r="CT22" s="73"/>
      <c r="CU22" s="73">
        <v>4</v>
      </c>
      <c r="CV22" s="73"/>
      <c r="CW22" s="73"/>
      <c r="DE22" s="50">
        <v>10</v>
      </c>
      <c r="DI22" s="50">
        <v>5.5</v>
      </c>
      <c r="DM22" s="50">
        <v>5</v>
      </c>
      <c r="EN22" s="55"/>
      <c r="EO22" s="56"/>
      <c r="EP22" s="56"/>
      <c r="EQ22" s="57"/>
      <c r="ER22" s="56"/>
      <c r="ES22" s="56"/>
      <c r="ET22" s="56"/>
      <c r="EU22" s="56"/>
      <c r="EV22" s="56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M22" s="49"/>
      <c r="II22" s="71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50" customFormat="1" ht="14.25">
      <c r="A23" s="41"/>
      <c r="B23" s="42"/>
      <c r="C23" s="44"/>
      <c r="D23" s="44"/>
      <c r="E23" s="45">
        <v>1</v>
      </c>
      <c r="F23" s="44"/>
      <c r="G23" s="74">
        <v>1</v>
      </c>
      <c r="H23" s="44"/>
      <c r="I23" s="3">
        <v>1</v>
      </c>
      <c r="J23" s="3">
        <v>6</v>
      </c>
      <c r="K23" s="44">
        <v>1</v>
      </c>
      <c r="L23" s="46" t="s">
        <v>520</v>
      </c>
      <c r="M23" s="46" t="s">
        <v>239</v>
      </c>
      <c r="N23" s="8">
        <v>1962</v>
      </c>
      <c r="O23" s="47">
        <f t="shared" si="0"/>
        <v>164.2</v>
      </c>
      <c r="P23" s="48">
        <f t="shared" si="1"/>
        <v>10</v>
      </c>
      <c r="Q23" s="71"/>
      <c r="R23" s="72"/>
      <c r="S23" s="72"/>
      <c r="T23" s="72"/>
      <c r="U23" s="52">
        <v>21.1</v>
      </c>
      <c r="V23" s="72"/>
      <c r="W23" s="72"/>
      <c r="X23" s="72"/>
      <c r="Y23" s="72"/>
      <c r="Z23" s="72"/>
      <c r="AA23" s="72">
        <v>11.4</v>
      </c>
      <c r="AB23" s="72"/>
      <c r="AC23" s="72"/>
      <c r="AD23" s="72"/>
      <c r="AE23" s="72"/>
      <c r="AF23" s="72"/>
      <c r="AG23" s="72"/>
      <c r="AH23" s="72"/>
      <c r="AI23" s="72">
        <v>6.2</v>
      </c>
      <c r="AJ23" s="72"/>
      <c r="AK23" s="72"/>
      <c r="AL23" s="72">
        <v>32.5</v>
      </c>
      <c r="AM23" s="72"/>
      <c r="AN23" s="72"/>
      <c r="AO23" s="72"/>
      <c r="AP23" s="72"/>
      <c r="AQ23" s="72"/>
      <c r="AR23" s="72"/>
      <c r="AS23" s="72"/>
      <c r="AT23" s="72"/>
      <c r="AU23" s="72">
        <v>11.3</v>
      </c>
      <c r="AV23" s="72"/>
      <c r="AW23" s="72"/>
      <c r="AX23" s="72"/>
      <c r="AY23" s="72"/>
      <c r="AZ23" s="72">
        <v>3</v>
      </c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51">
        <v>42.2</v>
      </c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>
        <v>15</v>
      </c>
      <c r="CE23" s="72"/>
      <c r="CF23" s="72"/>
      <c r="CG23" s="72"/>
      <c r="CH23" s="72"/>
      <c r="CI23" s="72"/>
      <c r="CJ23" s="72"/>
      <c r="CK23" s="72"/>
      <c r="CL23" s="72">
        <v>9.9</v>
      </c>
      <c r="CM23" s="72"/>
      <c r="CN23" s="73"/>
      <c r="CO23" s="73"/>
      <c r="CP23" s="73"/>
      <c r="CQ23" s="73">
        <v>5.6</v>
      </c>
      <c r="CR23" s="73"/>
      <c r="CS23" s="73">
        <v>6</v>
      </c>
      <c r="CT23" s="73"/>
      <c r="CU23" s="73"/>
      <c r="CV23" s="73"/>
      <c r="CW23" s="73"/>
      <c r="EN23" s="55"/>
      <c r="EO23" s="56"/>
      <c r="EP23" s="56"/>
      <c r="EQ23" s="57"/>
      <c r="ER23" s="56"/>
      <c r="ES23" s="56"/>
      <c r="ET23" s="56"/>
      <c r="EU23" s="56"/>
      <c r="EV23" s="56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M23" s="49"/>
      <c r="II23" s="71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s="50" customFormat="1" ht="14.25">
      <c r="A24" s="41"/>
      <c r="B24" s="42"/>
      <c r="C24" s="44"/>
      <c r="D24" s="44"/>
      <c r="E24" s="45"/>
      <c r="F24" s="44"/>
      <c r="G24" s="74">
        <v>2</v>
      </c>
      <c r="H24" s="44"/>
      <c r="I24" s="3"/>
      <c r="J24" s="3">
        <v>10</v>
      </c>
      <c r="K24" s="44"/>
      <c r="L24" s="46" t="s">
        <v>266</v>
      </c>
      <c r="M24" s="46" t="s">
        <v>241</v>
      </c>
      <c r="N24" s="8">
        <v>1984</v>
      </c>
      <c r="O24" s="47">
        <f t="shared" si="0"/>
        <v>157.1</v>
      </c>
      <c r="P24" s="48">
        <f t="shared" si="1"/>
        <v>12</v>
      </c>
      <c r="Q24" s="71"/>
      <c r="R24" s="72"/>
      <c r="S24" s="72"/>
      <c r="T24" s="72"/>
      <c r="U24" s="72"/>
      <c r="V24" s="72">
        <v>6.3</v>
      </c>
      <c r="W24" s="72"/>
      <c r="X24" s="72"/>
      <c r="Y24" s="72"/>
      <c r="Z24" s="72"/>
      <c r="AA24" s="72">
        <v>11.4</v>
      </c>
      <c r="AB24" s="72"/>
      <c r="AC24" s="72"/>
      <c r="AD24" s="72"/>
      <c r="AE24" s="72"/>
      <c r="AF24" s="72"/>
      <c r="AG24" s="72"/>
      <c r="AH24" s="72">
        <v>10</v>
      </c>
      <c r="AI24" s="72">
        <v>6.2</v>
      </c>
      <c r="AJ24" s="72"/>
      <c r="AK24" s="72"/>
      <c r="AL24" s="72"/>
      <c r="AM24" s="52">
        <v>21.1</v>
      </c>
      <c r="AN24" s="72"/>
      <c r="AO24" s="72"/>
      <c r="AP24" s="72"/>
      <c r="AQ24" s="72">
        <v>10</v>
      </c>
      <c r="AR24" s="72"/>
      <c r="AS24" s="72">
        <v>14.3</v>
      </c>
      <c r="AT24" s="72"/>
      <c r="AU24" s="72"/>
      <c r="AV24" s="72"/>
      <c r="AW24" s="72"/>
      <c r="AX24" s="52">
        <v>21.1</v>
      </c>
      <c r="AY24" s="72"/>
      <c r="AZ24" s="72"/>
      <c r="BA24" s="72"/>
      <c r="BB24" s="72">
        <v>10</v>
      </c>
      <c r="BC24" s="72"/>
      <c r="BD24" s="72"/>
      <c r="BE24" s="72"/>
      <c r="BF24" s="72"/>
      <c r="BG24" s="72"/>
      <c r="BH24" s="72"/>
      <c r="BI24" s="72"/>
      <c r="BJ24" s="72"/>
      <c r="BK24" s="72">
        <v>10</v>
      </c>
      <c r="BL24" s="72"/>
      <c r="BM24" s="72"/>
      <c r="BN24" s="72"/>
      <c r="BO24" s="72"/>
      <c r="BP24" s="72">
        <v>10</v>
      </c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52">
        <v>21.1</v>
      </c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Y24" s="50">
        <v>5.6</v>
      </c>
      <c r="EN24" s="55"/>
      <c r="EO24" s="56"/>
      <c r="EP24" s="56"/>
      <c r="EQ24" s="57"/>
      <c r="ER24" s="56"/>
      <c r="ES24" s="56"/>
      <c r="ET24" s="56"/>
      <c r="EU24" s="56"/>
      <c r="EV24" s="56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M24" s="49"/>
      <c r="II24" s="71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s="50" customFormat="1" ht="14.25">
      <c r="A25" s="41"/>
      <c r="B25" s="42"/>
      <c r="C25" s="44"/>
      <c r="D25" s="44">
        <v>1</v>
      </c>
      <c r="E25" s="45"/>
      <c r="F25" s="44"/>
      <c r="G25" s="74">
        <v>1</v>
      </c>
      <c r="H25" s="44"/>
      <c r="I25" s="3">
        <v>1</v>
      </c>
      <c r="J25" s="3">
        <v>11</v>
      </c>
      <c r="K25" s="44"/>
      <c r="L25" s="46" t="s">
        <v>249</v>
      </c>
      <c r="M25" s="46" t="s">
        <v>250</v>
      </c>
      <c r="N25" s="8">
        <v>1960</v>
      </c>
      <c r="O25" s="47">
        <f t="shared" si="0"/>
        <v>156.8</v>
      </c>
      <c r="P25" s="48">
        <f t="shared" si="1"/>
        <v>14</v>
      </c>
      <c r="Q25" s="71"/>
      <c r="R25" s="72"/>
      <c r="S25" s="72"/>
      <c r="T25" s="72">
        <v>10</v>
      </c>
      <c r="U25" s="72"/>
      <c r="V25" s="72"/>
      <c r="W25" s="72"/>
      <c r="X25" s="72">
        <v>8</v>
      </c>
      <c r="Y25" s="72"/>
      <c r="Z25" s="72"/>
      <c r="AA25" s="72"/>
      <c r="AB25" s="72"/>
      <c r="AC25" s="72"/>
      <c r="AD25" s="72"/>
      <c r="AE25" s="72"/>
      <c r="AF25" s="72">
        <v>10.2</v>
      </c>
      <c r="AG25" s="72"/>
      <c r="AH25" s="72"/>
      <c r="AI25" s="72">
        <v>6.2</v>
      </c>
      <c r="AJ25" s="72"/>
      <c r="AK25" s="72"/>
      <c r="AL25" s="72"/>
      <c r="AM25" s="72"/>
      <c r="AN25" s="72">
        <v>19</v>
      </c>
      <c r="AO25" s="72"/>
      <c r="AP25" s="72"/>
      <c r="AQ25" s="72">
        <v>10</v>
      </c>
      <c r="AR25" s="72"/>
      <c r="AS25" s="72">
        <v>14.3</v>
      </c>
      <c r="AT25" s="72"/>
      <c r="AU25" s="72"/>
      <c r="AV25" s="72"/>
      <c r="AW25" s="72"/>
      <c r="AX25" s="72"/>
      <c r="AY25" s="72">
        <v>12.5</v>
      </c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>
        <v>10</v>
      </c>
      <c r="BK25" s="72"/>
      <c r="BL25" s="72"/>
      <c r="BM25" s="72"/>
      <c r="BN25" s="72"/>
      <c r="BO25" s="72"/>
      <c r="BP25" s="72">
        <v>10</v>
      </c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52">
        <v>21.1</v>
      </c>
      <c r="CC25" s="72"/>
      <c r="CD25" s="72"/>
      <c r="CE25" s="72">
        <v>8</v>
      </c>
      <c r="CF25" s="72"/>
      <c r="CG25" s="72"/>
      <c r="CH25" s="72"/>
      <c r="CI25" s="72">
        <v>6</v>
      </c>
      <c r="CJ25" s="72"/>
      <c r="CK25" s="72"/>
      <c r="CL25" s="72"/>
      <c r="CM25" s="72">
        <v>11.5</v>
      </c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EN25" s="55"/>
      <c r="EO25" s="56"/>
      <c r="EP25" s="56"/>
      <c r="EQ25" s="57"/>
      <c r="ER25" s="56"/>
      <c r="ES25" s="56"/>
      <c r="ET25" s="56"/>
      <c r="EU25" s="56"/>
      <c r="EV25" s="56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M25" s="49"/>
      <c r="II25" s="71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50" customFormat="1" ht="14.25">
      <c r="A26" s="41"/>
      <c r="B26" s="42"/>
      <c r="C26" s="44"/>
      <c r="D26" s="44"/>
      <c r="E26" s="45">
        <v>1</v>
      </c>
      <c r="F26" s="44"/>
      <c r="G26" s="74">
        <v>3</v>
      </c>
      <c r="H26" s="44"/>
      <c r="I26" s="3"/>
      <c r="J26" s="3">
        <v>6</v>
      </c>
      <c r="K26" s="44"/>
      <c r="L26" s="46" t="s">
        <v>199</v>
      </c>
      <c r="M26" s="46" t="s">
        <v>184</v>
      </c>
      <c r="N26" s="8">
        <v>1986</v>
      </c>
      <c r="O26" s="47">
        <f t="shared" si="0"/>
        <v>150</v>
      </c>
      <c r="P26" s="48">
        <f t="shared" si="1"/>
        <v>10</v>
      </c>
      <c r="Q26" s="71"/>
      <c r="U26" s="72"/>
      <c r="V26" s="72">
        <v>6.3</v>
      </c>
      <c r="W26" s="72"/>
      <c r="X26" s="50">
        <v>8</v>
      </c>
      <c r="Y26" s="50">
        <v>21.1</v>
      </c>
      <c r="AC26" s="50">
        <v>3.4</v>
      </c>
      <c r="AI26" s="50">
        <v>6.2</v>
      </c>
      <c r="AJ26" s="50">
        <v>6.3</v>
      </c>
      <c r="AP26" s="72"/>
      <c r="AQ26" s="72"/>
      <c r="AR26" s="72"/>
      <c r="AS26" s="72">
        <v>14.3</v>
      </c>
      <c r="AT26" s="72"/>
      <c r="AU26" s="72"/>
      <c r="AV26" s="72"/>
      <c r="AW26" s="72"/>
      <c r="AX26" s="72"/>
      <c r="AY26" s="72"/>
      <c r="AZ26" s="72"/>
      <c r="BA26" s="51">
        <v>42.2</v>
      </c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CA26" s="52">
        <v>21.1</v>
      </c>
      <c r="CK26" s="52">
        <v>21.1</v>
      </c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EN26" s="55"/>
      <c r="EO26" s="56"/>
      <c r="EP26" s="56"/>
      <c r="EQ26" s="57"/>
      <c r="ER26" s="56"/>
      <c r="ES26" s="56"/>
      <c r="ET26" s="56"/>
      <c r="EU26" s="56"/>
      <c r="EV26" s="56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M26" s="49"/>
      <c r="II26" s="71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s="50" customFormat="1" ht="14.25">
      <c r="A27" s="41"/>
      <c r="B27" s="42"/>
      <c r="C27" s="44"/>
      <c r="D27" s="44">
        <v>1</v>
      </c>
      <c r="E27" s="45"/>
      <c r="F27" s="44"/>
      <c r="G27" s="74"/>
      <c r="H27" s="44"/>
      <c r="I27" s="3"/>
      <c r="J27" s="3">
        <v>12</v>
      </c>
      <c r="K27" s="44"/>
      <c r="L27" s="46" t="s">
        <v>236</v>
      </c>
      <c r="M27" s="46" t="s">
        <v>237</v>
      </c>
      <c r="N27" s="8">
        <v>1978</v>
      </c>
      <c r="O27" s="47">
        <f t="shared" si="0"/>
        <v>138.9</v>
      </c>
      <c r="P27" s="48">
        <f t="shared" si="1"/>
        <v>13</v>
      </c>
      <c r="Q27" s="71"/>
      <c r="R27" s="72"/>
      <c r="S27" s="72"/>
      <c r="T27" s="72"/>
      <c r="U27" s="72"/>
      <c r="V27" s="72"/>
      <c r="W27" s="72"/>
      <c r="X27" s="72">
        <v>8</v>
      </c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>
        <v>6.2</v>
      </c>
      <c r="AJ27" s="72"/>
      <c r="AK27" s="72"/>
      <c r="AL27" s="72"/>
      <c r="AM27" s="72"/>
      <c r="AN27" s="72">
        <v>11</v>
      </c>
      <c r="AO27" s="72"/>
      <c r="AP27" s="72"/>
      <c r="AQ27" s="72">
        <v>10</v>
      </c>
      <c r="AR27" s="72"/>
      <c r="AS27" s="72">
        <v>14.3</v>
      </c>
      <c r="AT27" s="72"/>
      <c r="AU27" s="72"/>
      <c r="AV27" s="72"/>
      <c r="AW27" s="72"/>
      <c r="AX27" s="72"/>
      <c r="AY27" s="72">
        <v>12.5</v>
      </c>
      <c r="AZ27" s="72"/>
      <c r="BA27" s="72"/>
      <c r="BB27" s="72"/>
      <c r="BC27" s="72"/>
      <c r="BD27" s="72">
        <v>10</v>
      </c>
      <c r="BE27" s="72"/>
      <c r="BF27" s="72"/>
      <c r="BG27" s="72"/>
      <c r="BH27" s="72"/>
      <c r="BI27" s="72"/>
      <c r="BJ27" s="72">
        <v>10</v>
      </c>
      <c r="BK27" s="72"/>
      <c r="BL27" s="72"/>
      <c r="BM27" s="72"/>
      <c r="BN27" s="72"/>
      <c r="BO27" s="72"/>
      <c r="BP27" s="72">
        <v>10</v>
      </c>
      <c r="BQ27" s="72"/>
      <c r="BR27" s="72"/>
      <c r="BS27" s="72"/>
      <c r="BT27" s="72"/>
      <c r="BU27" s="72"/>
      <c r="BV27" s="72">
        <v>12</v>
      </c>
      <c r="BW27" s="72"/>
      <c r="BX27" s="72"/>
      <c r="BY27" s="72">
        <v>9.9</v>
      </c>
      <c r="BZ27" s="72"/>
      <c r="CA27" s="72"/>
      <c r="CB27" s="72"/>
      <c r="CC27" s="72"/>
      <c r="CD27" s="72">
        <v>15</v>
      </c>
      <c r="CE27" s="72"/>
      <c r="CF27" s="72"/>
      <c r="CG27" s="72"/>
      <c r="CH27" s="72"/>
      <c r="CI27" s="72"/>
      <c r="CJ27" s="72"/>
      <c r="CK27" s="72"/>
      <c r="CL27" s="72"/>
      <c r="CM27" s="72"/>
      <c r="CN27" s="73"/>
      <c r="CO27" s="73">
        <v>10</v>
      </c>
      <c r="CP27" s="73"/>
      <c r="CQ27" s="73"/>
      <c r="CR27" s="73"/>
      <c r="CS27" s="73"/>
      <c r="CT27" s="73"/>
      <c r="CU27" s="73"/>
      <c r="CV27" s="73"/>
      <c r="CW27" s="73"/>
      <c r="EN27" s="55"/>
      <c r="EO27" s="56"/>
      <c r="EP27" s="56"/>
      <c r="EQ27" s="57"/>
      <c r="ER27" s="56"/>
      <c r="ES27" s="56"/>
      <c r="ET27" s="56"/>
      <c r="EU27" s="56"/>
      <c r="EV27" s="56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M27" s="49"/>
      <c r="II27" s="71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50" customFormat="1" ht="14.25">
      <c r="A28" s="41"/>
      <c r="B28" s="42"/>
      <c r="C28" s="44"/>
      <c r="D28" s="44"/>
      <c r="E28" s="45"/>
      <c r="F28" s="44"/>
      <c r="G28" s="74">
        <v>1</v>
      </c>
      <c r="H28" s="44"/>
      <c r="I28" s="3"/>
      <c r="J28" s="3">
        <v>11</v>
      </c>
      <c r="K28" s="44"/>
      <c r="L28" s="46" t="s">
        <v>231</v>
      </c>
      <c r="M28" s="46" t="s">
        <v>232</v>
      </c>
      <c r="N28" s="8">
        <v>1955</v>
      </c>
      <c r="O28" s="47">
        <f t="shared" si="0"/>
        <v>136.7</v>
      </c>
      <c r="P28" s="48">
        <f t="shared" si="1"/>
        <v>12</v>
      </c>
      <c r="Q28" s="71"/>
      <c r="R28" s="72"/>
      <c r="S28" s="72"/>
      <c r="T28" s="72"/>
      <c r="U28" s="72"/>
      <c r="V28" s="72"/>
      <c r="W28" s="72"/>
      <c r="X28" s="72">
        <v>8</v>
      </c>
      <c r="Y28" s="72"/>
      <c r="Z28" s="72"/>
      <c r="AA28" s="72"/>
      <c r="AB28" s="72"/>
      <c r="AC28" s="72"/>
      <c r="AD28" s="72"/>
      <c r="AE28" s="72"/>
      <c r="AF28" s="72"/>
      <c r="AG28" s="72"/>
      <c r="AH28" s="72">
        <v>10</v>
      </c>
      <c r="AI28" s="72">
        <v>6.2</v>
      </c>
      <c r="AJ28" s="72"/>
      <c r="AK28" s="72"/>
      <c r="AL28" s="72"/>
      <c r="AM28" s="72"/>
      <c r="AN28" s="72"/>
      <c r="AO28" s="72">
        <v>10</v>
      </c>
      <c r="AP28" s="72"/>
      <c r="AQ28" s="72">
        <v>10</v>
      </c>
      <c r="AR28" s="72"/>
      <c r="AS28" s="72">
        <v>14.3</v>
      </c>
      <c r="AT28" s="72"/>
      <c r="AU28" s="72"/>
      <c r="AV28" s="72"/>
      <c r="AW28" s="72"/>
      <c r="AX28" s="72"/>
      <c r="AY28" s="72">
        <v>12.5</v>
      </c>
      <c r="BP28" s="50">
        <v>10</v>
      </c>
      <c r="BX28" s="52">
        <v>21.1</v>
      </c>
      <c r="BY28" s="72"/>
      <c r="BZ28" s="72"/>
      <c r="CA28" s="72"/>
      <c r="CB28" s="72"/>
      <c r="CC28" s="72"/>
      <c r="CD28" s="72">
        <v>15</v>
      </c>
      <c r="CE28" s="72"/>
      <c r="CF28" s="72"/>
      <c r="CG28" s="72"/>
      <c r="CH28" s="72"/>
      <c r="CI28" s="72"/>
      <c r="CJ28" s="72"/>
      <c r="CK28" s="72"/>
      <c r="CL28" s="72"/>
      <c r="CM28" s="72"/>
      <c r="CN28" s="73"/>
      <c r="CO28" s="73">
        <v>10</v>
      </c>
      <c r="CP28" s="73"/>
      <c r="CQ28" s="73"/>
      <c r="CR28" s="73"/>
      <c r="CS28" s="73"/>
      <c r="CT28" s="73"/>
      <c r="CU28" s="73"/>
      <c r="CV28" s="73"/>
      <c r="CW28" s="73"/>
      <c r="DF28" s="50">
        <v>9.6</v>
      </c>
      <c r="EN28" s="55"/>
      <c r="EO28" s="56"/>
      <c r="EP28" s="56"/>
      <c r="EQ28" s="57"/>
      <c r="ER28" s="56"/>
      <c r="ES28" s="56"/>
      <c r="ET28" s="56"/>
      <c r="EU28" s="56"/>
      <c r="EV28" s="56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M28" s="49"/>
      <c r="II28" s="71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50" customFormat="1" ht="14.25">
      <c r="A29" s="41"/>
      <c r="B29" s="42"/>
      <c r="C29" s="44"/>
      <c r="D29" s="44"/>
      <c r="E29" s="45"/>
      <c r="F29" s="44"/>
      <c r="G29" s="74"/>
      <c r="H29" s="44"/>
      <c r="I29" s="3">
        <v>1</v>
      </c>
      <c r="J29" s="3">
        <v>11</v>
      </c>
      <c r="K29" s="44" t="s">
        <v>176</v>
      </c>
      <c r="L29" s="46" t="s">
        <v>221</v>
      </c>
      <c r="M29" s="46" t="s">
        <v>222</v>
      </c>
      <c r="N29" s="8">
        <v>1982</v>
      </c>
      <c r="O29" s="47">
        <f t="shared" si="0"/>
        <v>135.8</v>
      </c>
      <c r="P29" s="48">
        <f t="shared" si="1"/>
        <v>12</v>
      </c>
      <c r="Q29" s="71"/>
      <c r="R29" s="72"/>
      <c r="S29" s="72"/>
      <c r="T29" s="72"/>
      <c r="U29" s="72"/>
      <c r="V29" s="72"/>
      <c r="W29" s="72"/>
      <c r="X29" s="72"/>
      <c r="Y29" s="72"/>
      <c r="Z29" s="72"/>
      <c r="AA29" s="72">
        <v>11.4</v>
      </c>
      <c r="AB29" s="72"/>
      <c r="AC29" s="72"/>
      <c r="AD29" s="72"/>
      <c r="AE29" s="72"/>
      <c r="AF29" s="72"/>
      <c r="AG29" s="72"/>
      <c r="AH29" s="72">
        <v>10</v>
      </c>
      <c r="AI29" s="72"/>
      <c r="AJ29" s="72"/>
      <c r="AK29" s="72">
        <v>10</v>
      </c>
      <c r="AL29" s="72"/>
      <c r="AM29" s="72"/>
      <c r="AN29" s="72"/>
      <c r="AO29" s="72"/>
      <c r="AP29" s="72"/>
      <c r="AQ29" s="72">
        <v>10</v>
      </c>
      <c r="AR29" s="72"/>
      <c r="AS29" s="72">
        <v>14.3</v>
      </c>
      <c r="AT29" s="72"/>
      <c r="AU29" s="72"/>
      <c r="AV29" s="72"/>
      <c r="AW29" s="72"/>
      <c r="AX29" s="72"/>
      <c r="AY29" s="50">
        <v>12.5</v>
      </c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>
        <v>9</v>
      </c>
      <c r="BR29" s="72"/>
      <c r="BS29" s="72"/>
      <c r="BT29" s="72">
        <v>21.1</v>
      </c>
      <c r="BU29" s="72"/>
      <c r="BV29" s="72"/>
      <c r="BW29" s="72">
        <v>13</v>
      </c>
      <c r="BX29" s="72"/>
      <c r="BY29" s="72"/>
      <c r="BZ29" s="72"/>
      <c r="CA29" s="72"/>
      <c r="CB29" s="72"/>
      <c r="CC29" s="72"/>
      <c r="CD29" s="72"/>
      <c r="CE29" s="72"/>
      <c r="CF29" s="72">
        <v>12.5</v>
      </c>
      <c r="CG29" s="72"/>
      <c r="CH29" s="72"/>
      <c r="CI29" s="72"/>
      <c r="CJ29" s="72"/>
      <c r="CK29" s="72"/>
      <c r="CL29" s="72"/>
      <c r="CM29" s="72"/>
      <c r="CN29" s="73"/>
      <c r="CO29" s="73"/>
      <c r="CP29" s="73"/>
      <c r="CQ29" s="73"/>
      <c r="CR29" s="73"/>
      <c r="CS29" s="73">
        <v>6</v>
      </c>
      <c r="CT29" s="73"/>
      <c r="CU29" s="73">
        <v>6</v>
      </c>
      <c r="CV29" s="73"/>
      <c r="CW29" s="73"/>
      <c r="EN29" s="55"/>
      <c r="EO29" s="56"/>
      <c r="EP29" s="56"/>
      <c r="EQ29" s="57"/>
      <c r="ER29" s="56"/>
      <c r="ES29" s="56"/>
      <c r="ET29" s="56"/>
      <c r="EU29" s="56"/>
      <c r="EV29" s="56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M29" s="49"/>
      <c r="II29" s="71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50" customFormat="1" ht="14.25">
      <c r="A30" s="41"/>
      <c r="B30" s="42"/>
      <c r="C30" s="44"/>
      <c r="D30" s="44"/>
      <c r="E30" s="45">
        <v>3</v>
      </c>
      <c r="F30" s="44"/>
      <c r="G30" s="74"/>
      <c r="H30" s="44"/>
      <c r="I30" s="3"/>
      <c r="J30" s="3"/>
      <c r="K30" s="44"/>
      <c r="L30" s="46" t="s">
        <v>276</v>
      </c>
      <c r="M30" s="46" t="s">
        <v>184</v>
      </c>
      <c r="N30" s="8">
        <v>1978</v>
      </c>
      <c r="O30" s="47">
        <f t="shared" si="0"/>
        <v>126.60000000000001</v>
      </c>
      <c r="P30" s="48">
        <f t="shared" si="1"/>
        <v>3</v>
      </c>
      <c r="Q30" s="71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51">
        <v>42.2</v>
      </c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51">
        <v>42.2</v>
      </c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DH30" s="51">
        <v>42.2</v>
      </c>
      <c r="EN30" s="55"/>
      <c r="EO30" s="56"/>
      <c r="EP30" s="56"/>
      <c r="EQ30" s="57"/>
      <c r="ER30" s="56"/>
      <c r="ES30" s="56"/>
      <c r="ET30" s="56"/>
      <c r="EU30" s="56"/>
      <c r="EV30" s="56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M30" s="49"/>
      <c r="II30" s="71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50" customFormat="1" ht="14.25">
      <c r="A31" s="41"/>
      <c r="B31" s="42"/>
      <c r="C31" s="44"/>
      <c r="D31" s="44"/>
      <c r="E31" s="45">
        <v>1</v>
      </c>
      <c r="F31" s="44"/>
      <c r="G31" s="74"/>
      <c r="H31" s="44"/>
      <c r="I31" s="3">
        <v>2</v>
      </c>
      <c r="J31" s="3">
        <v>7</v>
      </c>
      <c r="K31" s="44"/>
      <c r="L31" s="46" t="s">
        <v>211</v>
      </c>
      <c r="M31" s="46" t="s">
        <v>212</v>
      </c>
      <c r="N31" s="8">
        <v>1973</v>
      </c>
      <c r="O31" s="47">
        <f t="shared" si="0"/>
        <v>123</v>
      </c>
      <c r="P31" s="48">
        <f t="shared" si="1"/>
        <v>10</v>
      </c>
      <c r="Q31" s="71"/>
      <c r="R31" s="72"/>
      <c r="S31" s="72"/>
      <c r="T31" s="72">
        <v>10</v>
      </c>
      <c r="U31" s="72"/>
      <c r="V31" s="72">
        <v>6.3</v>
      </c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>
        <v>6.2</v>
      </c>
      <c r="AJ31" s="72"/>
      <c r="AK31" s="72"/>
      <c r="AL31" s="72"/>
      <c r="AM31" s="72"/>
      <c r="AN31" s="72"/>
      <c r="AO31" s="50">
        <v>10</v>
      </c>
      <c r="AP31" s="72"/>
      <c r="AQ31" s="72"/>
      <c r="AR31" s="72"/>
      <c r="AS31" s="72">
        <v>14.3</v>
      </c>
      <c r="AT31" s="72"/>
      <c r="AU31" s="72"/>
      <c r="AV31" s="72"/>
      <c r="AW31" s="72"/>
      <c r="AX31" s="72"/>
      <c r="AY31" s="72"/>
      <c r="AZ31" s="72"/>
      <c r="BA31" s="51">
        <v>42.2</v>
      </c>
      <c r="BB31" s="72"/>
      <c r="BC31" s="72"/>
      <c r="BD31" s="72"/>
      <c r="BE31" s="72"/>
      <c r="BF31" s="72"/>
      <c r="BG31" s="72"/>
      <c r="BH31" s="72"/>
      <c r="BI31" s="72"/>
      <c r="BJ31" s="72">
        <v>10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>
        <v>12</v>
      </c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3"/>
      <c r="CO31" s="73"/>
      <c r="CP31" s="73"/>
      <c r="CQ31" s="73"/>
      <c r="CR31" s="73"/>
      <c r="CS31" s="73">
        <v>6</v>
      </c>
      <c r="CT31" s="73"/>
      <c r="CU31" s="73">
        <v>6</v>
      </c>
      <c r="CV31" s="73"/>
      <c r="CW31" s="73"/>
      <c r="EN31" s="55"/>
      <c r="EO31" s="56"/>
      <c r="EP31" s="56"/>
      <c r="EQ31" s="57"/>
      <c r="ER31" s="56"/>
      <c r="ES31" s="56"/>
      <c r="ET31" s="56"/>
      <c r="EU31" s="56"/>
      <c r="EV31" s="56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M31" s="49"/>
      <c r="II31" s="71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50" customFormat="1" ht="14.25">
      <c r="A32" s="41"/>
      <c r="B32" s="42"/>
      <c r="C32" s="44"/>
      <c r="D32" s="44"/>
      <c r="E32" s="45">
        <v>1</v>
      </c>
      <c r="F32" s="44"/>
      <c r="G32" s="74">
        <v>1</v>
      </c>
      <c r="H32" s="44"/>
      <c r="I32" s="3"/>
      <c r="J32" s="3">
        <v>4</v>
      </c>
      <c r="K32" s="44"/>
      <c r="L32" s="46" t="s">
        <v>210</v>
      </c>
      <c r="M32" s="46" t="s">
        <v>207</v>
      </c>
      <c r="N32" s="8">
        <v>1962</v>
      </c>
      <c r="O32" s="47">
        <f t="shared" si="0"/>
        <v>122.80000000000001</v>
      </c>
      <c r="P32" s="48">
        <f t="shared" si="1"/>
        <v>6</v>
      </c>
      <c r="Q32" s="71"/>
      <c r="AC32" s="50">
        <v>3.4</v>
      </c>
      <c r="AL32" s="50">
        <v>32.8</v>
      </c>
      <c r="AO32" s="72"/>
      <c r="AP32" s="72"/>
      <c r="AQ32" s="72"/>
      <c r="AR32" s="72"/>
      <c r="AS32" s="72">
        <v>14.3</v>
      </c>
      <c r="AT32" s="72"/>
      <c r="AU32" s="72"/>
      <c r="AV32" s="72"/>
      <c r="AW32" s="72"/>
      <c r="AX32" s="51">
        <v>42.2</v>
      </c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52">
        <v>21.1</v>
      </c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DB32" s="50">
        <v>9</v>
      </c>
      <c r="EN32" s="55"/>
      <c r="EO32" s="56"/>
      <c r="EP32" s="56"/>
      <c r="EQ32" s="57"/>
      <c r="ER32" s="56"/>
      <c r="ES32" s="56"/>
      <c r="ET32" s="56"/>
      <c r="EU32" s="56"/>
      <c r="EV32" s="56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M32" s="49"/>
      <c r="II32" s="71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50" customFormat="1" ht="14.25">
      <c r="A33" s="41"/>
      <c r="B33" s="42"/>
      <c r="C33" s="44"/>
      <c r="D33" s="44"/>
      <c r="E33" s="45"/>
      <c r="F33" s="44"/>
      <c r="G33" s="74"/>
      <c r="H33" s="44"/>
      <c r="I33" s="3">
        <v>4</v>
      </c>
      <c r="J33" s="3">
        <v>10</v>
      </c>
      <c r="K33" s="44"/>
      <c r="L33" s="46" t="s">
        <v>213</v>
      </c>
      <c r="M33" s="46" t="s">
        <v>214</v>
      </c>
      <c r="N33" s="8">
        <v>1988</v>
      </c>
      <c r="O33" s="47">
        <f t="shared" si="0"/>
        <v>120.5</v>
      </c>
      <c r="P33" s="48">
        <f t="shared" si="1"/>
        <v>14</v>
      </c>
      <c r="Q33" s="71"/>
      <c r="R33" s="72">
        <v>10.7</v>
      </c>
      <c r="S33" s="72"/>
      <c r="T33" s="72"/>
      <c r="U33" s="72"/>
      <c r="V33" s="72"/>
      <c r="W33" s="72"/>
      <c r="X33" s="72"/>
      <c r="Y33" s="72"/>
      <c r="Z33" s="72"/>
      <c r="AA33" s="72">
        <v>11.4</v>
      </c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>
        <v>14.3</v>
      </c>
      <c r="AT33" s="72"/>
      <c r="AU33" s="72"/>
      <c r="AV33" s="72"/>
      <c r="AW33" s="72">
        <v>10</v>
      </c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>
        <v>8</v>
      </c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>
        <v>12</v>
      </c>
      <c r="BW33" s="72"/>
      <c r="BX33" s="72"/>
      <c r="BY33" s="72"/>
      <c r="BZ33" s="72"/>
      <c r="CA33" s="72"/>
      <c r="CB33" s="72"/>
      <c r="CC33" s="72"/>
      <c r="CD33" s="72"/>
      <c r="CE33" s="72"/>
      <c r="CF33" s="72">
        <v>12.5</v>
      </c>
      <c r="CG33" s="72"/>
      <c r="CH33" s="72"/>
      <c r="CI33" s="72"/>
      <c r="CJ33" s="72"/>
      <c r="CK33" s="72"/>
      <c r="CL33" s="72"/>
      <c r="CM33" s="72">
        <v>11.5</v>
      </c>
      <c r="CN33" s="73"/>
      <c r="CO33" s="73"/>
      <c r="CP33" s="73"/>
      <c r="CQ33" s="73"/>
      <c r="CR33" s="73"/>
      <c r="CS33" s="73">
        <v>4.8</v>
      </c>
      <c r="CT33" s="73"/>
      <c r="CU33" s="73">
        <v>4</v>
      </c>
      <c r="CV33" s="73">
        <v>5.2</v>
      </c>
      <c r="CW33" s="73"/>
      <c r="CY33" s="50">
        <v>5.6</v>
      </c>
      <c r="DG33" s="50">
        <v>5</v>
      </c>
      <c r="DI33" s="50">
        <v>5.5</v>
      </c>
      <c r="EN33" s="55"/>
      <c r="EO33" s="56"/>
      <c r="EP33" s="56"/>
      <c r="EQ33" s="57"/>
      <c r="ER33" s="56"/>
      <c r="ES33" s="56"/>
      <c r="ET33" s="56"/>
      <c r="EU33" s="56"/>
      <c r="EV33" s="56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M33" s="49"/>
      <c r="II33" s="71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50" customFormat="1" ht="14.25">
      <c r="A34" s="41"/>
      <c r="B34" s="42"/>
      <c r="C34" s="44"/>
      <c r="D34" s="44"/>
      <c r="E34" s="45">
        <v>1</v>
      </c>
      <c r="F34" s="44"/>
      <c r="G34" s="74">
        <v>3</v>
      </c>
      <c r="H34" s="44"/>
      <c r="I34" s="3"/>
      <c r="J34" s="3">
        <v>1</v>
      </c>
      <c r="K34" s="44"/>
      <c r="L34" s="46" t="s">
        <v>261</v>
      </c>
      <c r="M34" s="46" t="s">
        <v>262</v>
      </c>
      <c r="N34" s="8">
        <v>1962</v>
      </c>
      <c r="O34" s="47">
        <f t="shared" si="0"/>
        <v>119.8</v>
      </c>
      <c r="P34" s="48">
        <f t="shared" si="1"/>
        <v>5</v>
      </c>
      <c r="Q34" s="71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>
        <v>14.3</v>
      </c>
      <c r="AT34" s="72"/>
      <c r="AU34" s="72"/>
      <c r="AV34" s="72"/>
      <c r="AW34" s="72"/>
      <c r="AX34" s="52">
        <v>21.1</v>
      </c>
      <c r="AY34" s="72"/>
      <c r="BX34" s="52">
        <v>21.1</v>
      </c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3"/>
      <c r="CO34" s="73"/>
      <c r="CP34" s="73"/>
      <c r="CQ34" s="73"/>
      <c r="CR34" s="73">
        <v>21.1</v>
      </c>
      <c r="CS34" s="73"/>
      <c r="CT34" s="73"/>
      <c r="CU34" s="73"/>
      <c r="CV34" s="73"/>
      <c r="CW34" s="73"/>
      <c r="DD34" s="51">
        <v>42.2</v>
      </c>
      <c r="EN34" s="55"/>
      <c r="EO34" s="56"/>
      <c r="EP34" s="56"/>
      <c r="EQ34" s="57"/>
      <c r="ER34" s="56"/>
      <c r="ES34" s="56"/>
      <c r="ET34" s="56"/>
      <c r="EU34" s="56"/>
      <c r="EV34" s="56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M34" s="49"/>
      <c r="II34" s="71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50" customFormat="1" ht="14.25">
      <c r="A35" s="41"/>
      <c r="B35" s="42"/>
      <c r="C35" s="44"/>
      <c r="D35" s="44"/>
      <c r="E35" s="45"/>
      <c r="F35" s="44"/>
      <c r="G35" s="74"/>
      <c r="H35" s="44"/>
      <c r="I35" s="3">
        <v>3</v>
      </c>
      <c r="J35" s="3">
        <v>9</v>
      </c>
      <c r="K35" s="44"/>
      <c r="L35" s="46" t="s">
        <v>200</v>
      </c>
      <c r="M35" s="46" t="s">
        <v>188</v>
      </c>
      <c r="N35" s="8">
        <v>1955</v>
      </c>
      <c r="O35" s="47">
        <f t="shared" si="0"/>
        <v>115.9</v>
      </c>
      <c r="P35" s="48">
        <f t="shared" si="1"/>
        <v>12</v>
      </c>
      <c r="Q35" s="71"/>
      <c r="R35" s="72">
        <v>10.7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v>10.2</v>
      </c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>
        <v>12.5</v>
      </c>
      <c r="AZ35" s="72"/>
      <c r="BA35" s="72"/>
      <c r="BB35" s="72">
        <v>10</v>
      </c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>
        <v>12</v>
      </c>
      <c r="BW35" s="72">
        <v>13</v>
      </c>
      <c r="BX35" s="72"/>
      <c r="BY35" s="72"/>
      <c r="BZ35" s="72"/>
      <c r="CA35" s="72"/>
      <c r="CB35" s="72"/>
      <c r="CC35" s="72"/>
      <c r="CD35" s="72"/>
      <c r="CE35" s="72">
        <v>8</v>
      </c>
      <c r="CF35" s="72"/>
      <c r="CG35" s="72"/>
      <c r="CH35" s="72"/>
      <c r="CI35" s="72">
        <v>6</v>
      </c>
      <c r="CJ35" s="72"/>
      <c r="CK35" s="72">
        <v>10</v>
      </c>
      <c r="CL35" s="72"/>
      <c r="CM35" s="72">
        <v>11.5</v>
      </c>
      <c r="CN35" s="73"/>
      <c r="CO35" s="73"/>
      <c r="CP35" s="73"/>
      <c r="CQ35" s="73"/>
      <c r="CR35" s="73"/>
      <c r="CS35" s="73">
        <v>6</v>
      </c>
      <c r="CT35" s="73">
        <v>6</v>
      </c>
      <c r="CU35" s="73"/>
      <c r="CV35" s="73"/>
      <c r="CW35" s="73"/>
      <c r="EN35" s="55"/>
      <c r="EO35" s="56"/>
      <c r="EP35" s="56"/>
      <c r="EQ35" s="57"/>
      <c r="ER35" s="56"/>
      <c r="ES35" s="56"/>
      <c r="ET35" s="56"/>
      <c r="EU35" s="56"/>
      <c r="EV35" s="56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M35" s="49"/>
      <c r="II35" s="71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50" customFormat="1" ht="14.25">
      <c r="A36" s="41"/>
      <c r="B36" s="42"/>
      <c r="C36" s="44"/>
      <c r="D36" s="44"/>
      <c r="E36" s="45"/>
      <c r="F36" s="44"/>
      <c r="G36" s="74">
        <v>2</v>
      </c>
      <c r="H36" s="44"/>
      <c r="I36" s="3"/>
      <c r="J36" s="3">
        <v>5</v>
      </c>
      <c r="K36" s="44"/>
      <c r="L36" s="46" t="s">
        <v>225</v>
      </c>
      <c r="M36" s="46" t="s">
        <v>226</v>
      </c>
      <c r="N36" s="8">
        <v>1981</v>
      </c>
      <c r="O36" s="47">
        <f t="shared" si="0"/>
        <v>102.6</v>
      </c>
      <c r="P36" s="48">
        <f t="shared" si="1"/>
        <v>7</v>
      </c>
      <c r="Q36" s="71"/>
      <c r="T36" s="50">
        <v>10</v>
      </c>
      <c r="X36" s="72"/>
      <c r="Y36" s="72"/>
      <c r="AO36" s="72">
        <v>10</v>
      </c>
      <c r="AP36" s="72"/>
      <c r="AQ36" s="72"/>
      <c r="AR36" s="72"/>
      <c r="AS36" s="72">
        <v>14.3</v>
      </c>
      <c r="AT36" s="72"/>
      <c r="AU36" s="72"/>
      <c r="AV36" s="72"/>
      <c r="AW36" s="72">
        <v>16.1</v>
      </c>
      <c r="AX36" s="72"/>
      <c r="AY36" s="72"/>
      <c r="AZ36" s="72"/>
      <c r="BA36" s="72"/>
      <c r="BB36" s="72"/>
      <c r="BC36" s="72"/>
      <c r="BD36" s="72">
        <v>10</v>
      </c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52">
        <v>21.1</v>
      </c>
      <c r="CC36" s="52">
        <v>21.1</v>
      </c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EN36" s="55"/>
      <c r="EO36" s="56"/>
      <c r="EP36" s="56"/>
      <c r="EQ36" s="57"/>
      <c r="ER36" s="56"/>
      <c r="ES36" s="56"/>
      <c r="ET36" s="56"/>
      <c r="EU36" s="56"/>
      <c r="EV36" s="56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M36" s="49"/>
      <c r="II36" s="71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s="50" customFormat="1" ht="14.25">
      <c r="A37" s="41"/>
      <c r="B37" s="42"/>
      <c r="C37" s="44"/>
      <c r="D37" s="44"/>
      <c r="E37" s="45"/>
      <c r="F37" s="44"/>
      <c r="G37" s="74">
        <v>1</v>
      </c>
      <c r="H37" s="44"/>
      <c r="I37" s="3">
        <v>4</v>
      </c>
      <c r="J37" s="3">
        <v>7</v>
      </c>
      <c r="K37" s="44"/>
      <c r="L37" s="46" t="s">
        <v>233</v>
      </c>
      <c r="M37" s="46" t="s">
        <v>234</v>
      </c>
      <c r="N37" s="8">
        <v>1962</v>
      </c>
      <c r="O37" s="47">
        <f t="shared" si="0"/>
        <v>100.1</v>
      </c>
      <c r="P37" s="48">
        <f t="shared" si="1"/>
        <v>12</v>
      </c>
      <c r="Q37" s="71"/>
      <c r="R37" s="72"/>
      <c r="S37" s="72"/>
      <c r="T37" s="72"/>
      <c r="U37" s="72"/>
      <c r="V37" s="72"/>
      <c r="W37" s="72"/>
      <c r="X37" s="72">
        <v>8</v>
      </c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>
        <v>6.2</v>
      </c>
      <c r="AJ37" s="72"/>
      <c r="AK37" s="72">
        <v>10</v>
      </c>
      <c r="AL37" s="72"/>
      <c r="AM37" s="72"/>
      <c r="AN37" s="72"/>
      <c r="AO37" s="72"/>
      <c r="AP37" s="72"/>
      <c r="AQ37" s="72"/>
      <c r="AR37" s="72"/>
      <c r="AS37" s="72">
        <v>14.3</v>
      </c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>
        <v>10</v>
      </c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52">
        <v>21.1</v>
      </c>
      <c r="CC37" s="72"/>
      <c r="CD37" s="72"/>
      <c r="CE37" s="72"/>
      <c r="CF37" s="72"/>
      <c r="CG37" s="72">
        <v>4</v>
      </c>
      <c r="CH37" s="72"/>
      <c r="CI37" s="72"/>
      <c r="CJ37" s="72"/>
      <c r="CK37" s="72"/>
      <c r="CL37" s="72"/>
      <c r="CM37" s="72"/>
      <c r="CN37" s="73"/>
      <c r="CO37" s="73"/>
      <c r="CP37" s="73"/>
      <c r="CQ37" s="73"/>
      <c r="CR37" s="73"/>
      <c r="CS37" s="73">
        <v>4.8</v>
      </c>
      <c r="CT37" s="73"/>
      <c r="CU37" s="73">
        <v>4</v>
      </c>
      <c r="CV37" s="73"/>
      <c r="CW37" s="73"/>
      <c r="DB37" s="50">
        <v>9</v>
      </c>
      <c r="DI37" s="50">
        <v>5.5</v>
      </c>
      <c r="DL37" s="50">
        <v>3.2</v>
      </c>
      <c r="EN37" s="55"/>
      <c r="EO37" s="56"/>
      <c r="EP37" s="56"/>
      <c r="EQ37" s="57"/>
      <c r="ER37" s="56"/>
      <c r="ES37" s="56"/>
      <c r="ET37" s="56"/>
      <c r="EU37" s="56"/>
      <c r="EV37" s="56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M37" s="49"/>
      <c r="II37" s="71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s="50" customFormat="1" ht="14.25">
      <c r="A38" s="41"/>
      <c r="B38" s="42"/>
      <c r="C38" s="44"/>
      <c r="D38" s="44"/>
      <c r="E38" s="45"/>
      <c r="F38" s="44"/>
      <c r="G38" s="74"/>
      <c r="H38" s="44"/>
      <c r="I38" s="3">
        <v>3</v>
      </c>
      <c r="J38" s="3">
        <v>9</v>
      </c>
      <c r="K38" s="44">
        <v>1</v>
      </c>
      <c r="L38" s="46" t="s">
        <v>223</v>
      </c>
      <c r="M38" s="46" t="s">
        <v>224</v>
      </c>
      <c r="N38" s="8">
        <v>1943</v>
      </c>
      <c r="O38" s="47">
        <f t="shared" si="0"/>
        <v>99</v>
      </c>
      <c r="P38" s="48">
        <f t="shared" si="1"/>
        <v>13</v>
      </c>
      <c r="Q38" s="71"/>
      <c r="R38" s="72"/>
      <c r="S38" s="72"/>
      <c r="T38" s="72"/>
      <c r="U38" s="72"/>
      <c r="V38" s="72"/>
      <c r="W38" s="72"/>
      <c r="X38" s="72">
        <v>8</v>
      </c>
      <c r="Y38" s="72"/>
      <c r="Z38" s="72"/>
      <c r="AA38" s="72">
        <v>11.4</v>
      </c>
      <c r="AB38" s="72"/>
      <c r="AC38" s="72"/>
      <c r="AD38" s="72"/>
      <c r="AE38" s="72">
        <v>6.3</v>
      </c>
      <c r="AF38" s="72"/>
      <c r="AG38" s="72"/>
      <c r="AH38" s="72">
        <v>10</v>
      </c>
      <c r="AI38" s="72">
        <v>6.2</v>
      </c>
      <c r="AJ38" s="72"/>
      <c r="AK38" s="72"/>
      <c r="AL38" s="72"/>
      <c r="AM38" s="72"/>
      <c r="AN38" s="72"/>
      <c r="AO38" s="72">
        <v>10</v>
      </c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>
        <v>6</v>
      </c>
      <c r="CJ38" s="72"/>
      <c r="CK38" s="72"/>
      <c r="CL38" s="72"/>
      <c r="CM38" s="72">
        <v>11.5</v>
      </c>
      <c r="CN38" s="73"/>
      <c r="CO38" s="73"/>
      <c r="CP38" s="73"/>
      <c r="CQ38" s="73"/>
      <c r="CR38" s="73"/>
      <c r="CS38" s="73">
        <v>4.8</v>
      </c>
      <c r="CT38" s="73">
        <v>6</v>
      </c>
      <c r="CU38" s="73"/>
      <c r="CV38" s="73"/>
      <c r="CW38" s="73"/>
      <c r="DC38" s="50">
        <v>6</v>
      </c>
      <c r="DF38" s="50">
        <v>9.6</v>
      </c>
      <c r="DL38" s="50">
        <v>3.2</v>
      </c>
      <c r="EN38" s="55"/>
      <c r="EO38" s="56"/>
      <c r="EP38" s="56"/>
      <c r="EQ38" s="57"/>
      <c r="ER38" s="56"/>
      <c r="ES38" s="56"/>
      <c r="ET38" s="56"/>
      <c r="EU38" s="56"/>
      <c r="EV38" s="56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M38" s="49"/>
      <c r="II38" s="71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s="50" customFormat="1" ht="14.25">
      <c r="A39" s="41"/>
      <c r="B39" s="42"/>
      <c r="C39" s="44"/>
      <c r="D39" s="44"/>
      <c r="E39" s="45"/>
      <c r="F39" s="44"/>
      <c r="G39" s="74"/>
      <c r="H39" s="44"/>
      <c r="I39" s="3">
        <v>1</v>
      </c>
      <c r="J39" s="3">
        <v>10</v>
      </c>
      <c r="K39" s="44"/>
      <c r="L39" s="46" t="s">
        <v>245</v>
      </c>
      <c r="M39" s="46" t="s">
        <v>246</v>
      </c>
      <c r="N39" s="8">
        <v>1963</v>
      </c>
      <c r="O39" s="47">
        <f t="shared" si="0"/>
        <v>97.3</v>
      </c>
      <c r="P39" s="48">
        <f t="shared" si="1"/>
        <v>11</v>
      </c>
      <c r="Q39" s="71"/>
      <c r="R39" s="72"/>
      <c r="S39" s="72"/>
      <c r="T39" s="72">
        <v>10</v>
      </c>
      <c r="U39" s="72"/>
      <c r="V39" s="72"/>
      <c r="W39" s="72"/>
      <c r="X39" s="72">
        <v>8</v>
      </c>
      <c r="Y39" s="72"/>
      <c r="Z39" s="72"/>
      <c r="AA39" s="72"/>
      <c r="AB39" s="72"/>
      <c r="AC39" s="72">
        <v>3.4</v>
      </c>
      <c r="AD39" s="72"/>
      <c r="AE39" s="72"/>
      <c r="AF39" s="72"/>
      <c r="AG39" s="72"/>
      <c r="AH39" s="72"/>
      <c r="AI39" s="72"/>
      <c r="AJ39" s="72"/>
      <c r="AK39" s="72">
        <v>10</v>
      </c>
      <c r="AL39" s="72"/>
      <c r="AM39" s="72"/>
      <c r="AN39" s="72"/>
      <c r="AO39" s="72"/>
      <c r="AP39" s="72"/>
      <c r="AQ39" s="72">
        <v>10</v>
      </c>
      <c r="AR39" s="72"/>
      <c r="AS39" s="72">
        <v>14.3</v>
      </c>
      <c r="AT39" s="72"/>
      <c r="AU39" s="72"/>
      <c r="AV39" s="72"/>
      <c r="AW39" s="72"/>
      <c r="AX39" s="72"/>
      <c r="AY39" s="72">
        <v>12.5</v>
      </c>
      <c r="AZ39" s="72"/>
      <c r="BA39" s="72"/>
      <c r="BB39" s="72"/>
      <c r="BC39" s="72">
        <v>11.3</v>
      </c>
      <c r="BD39" s="72"/>
      <c r="BE39" s="72"/>
      <c r="BF39" s="72"/>
      <c r="BG39" s="72"/>
      <c r="BH39" s="72"/>
      <c r="BI39" s="72">
        <v>8</v>
      </c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3"/>
      <c r="CO39" s="73"/>
      <c r="CP39" s="73"/>
      <c r="CQ39" s="73"/>
      <c r="CR39" s="73"/>
      <c r="CS39" s="73">
        <v>4.8</v>
      </c>
      <c r="CT39" s="73"/>
      <c r="CU39" s="73"/>
      <c r="CV39" s="73"/>
      <c r="CW39" s="73"/>
      <c r="DG39" s="50">
        <v>5</v>
      </c>
      <c r="EN39" s="55"/>
      <c r="EO39" s="56"/>
      <c r="EP39" s="56"/>
      <c r="EQ39" s="57"/>
      <c r="ER39" s="56"/>
      <c r="ES39" s="56"/>
      <c r="ET39" s="56"/>
      <c r="EU39" s="56"/>
      <c r="EV39" s="56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M39" s="49"/>
      <c r="II39" s="71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s="50" customFormat="1" ht="14.25">
      <c r="A40" s="41"/>
      <c r="B40" s="42"/>
      <c r="C40" s="44"/>
      <c r="D40" s="44"/>
      <c r="E40" s="45"/>
      <c r="F40" s="44"/>
      <c r="G40" s="74">
        <v>4</v>
      </c>
      <c r="H40" s="44"/>
      <c r="I40" s="3">
        <v>1</v>
      </c>
      <c r="J40" s="3">
        <v>1</v>
      </c>
      <c r="K40" s="44"/>
      <c r="L40" s="46" t="s">
        <v>309</v>
      </c>
      <c r="M40" s="46" t="s">
        <v>271</v>
      </c>
      <c r="N40" s="8">
        <v>1962</v>
      </c>
      <c r="O40" s="47">
        <f t="shared" si="0"/>
        <v>96.7</v>
      </c>
      <c r="P40" s="48">
        <f t="shared" si="1"/>
        <v>6</v>
      </c>
      <c r="Q40" s="71"/>
      <c r="R40" s="72"/>
      <c r="S40" s="72"/>
      <c r="T40" s="72"/>
      <c r="U40" s="72"/>
      <c r="V40" s="72">
        <v>6.3</v>
      </c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Q40" s="72"/>
      <c r="AR40" s="72"/>
      <c r="AS40" s="72"/>
      <c r="AT40" s="72">
        <v>21.1</v>
      </c>
      <c r="AU40" s="72"/>
      <c r="AV40" s="72"/>
      <c r="AW40" s="72"/>
      <c r="AX40" s="72"/>
      <c r="AY40" s="72"/>
      <c r="BL40" s="52">
        <v>21.1</v>
      </c>
      <c r="BX40" s="52">
        <v>21.1</v>
      </c>
      <c r="CK40" s="52">
        <v>21.1</v>
      </c>
      <c r="CL40" s="72"/>
      <c r="CM40" s="72"/>
      <c r="CN40" s="73"/>
      <c r="CO40" s="73"/>
      <c r="CP40" s="73"/>
      <c r="CQ40" s="73"/>
      <c r="CR40" s="73"/>
      <c r="CS40" s="73">
        <v>6</v>
      </c>
      <c r="CT40" s="73"/>
      <c r="CU40" s="73"/>
      <c r="CV40" s="73"/>
      <c r="CW40" s="73"/>
      <c r="EN40" s="55"/>
      <c r="EO40" s="56"/>
      <c r="EP40" s="56"/>
      <c r="EQ40" s="57"/>
      <c r="ER40" s="56"/>
      <c r="ES40" s="56"/>
      <c r="ET40" s="56"/>
      <c r="EU40" s="56"/>
      <c r="EV40" s="56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M40" s="49"/>
      <c r="II40" s="71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s="50" customFormat="1" ht="14.25">
      <c r="A41" s="41" t="s">
        <v>176</v>
      </c>
      <c r="B41" s="42"/>
      <c r="C41" s="44"/>
      <c r="D41" s="44"/>
      <c r="E41" s="45"/>
      <c r="F41" s="44"/>
      <c r="G41" s="74">
        <v>1</v>
      </c>
      <c r="H41" s="44"/>
      <c r="I41" s="3">
        <v>1</v>
      </c>
      <c r="J41" s="3">
        <v>7</v>
      </c>
      <c r="K41" s="44"/>
      <c r="L41" s="46" t="s">
        <v>229</v>
      </c>
      <c r="M41" s="46" t="s">
        <v>230</v>
      </c>
      <c r="N41" s="8">
        <v>1964</v>
      </c>
      <c r="O41" s="47">
        <f t="shared" si="0"/>
        <v>96.39999999999999</v>
      </c>
      <c r="P41" s="48">
        <f t="shared" si="1"/>
        <v>9</v>
      </c>
      <c r="Q41" s="71"/>
      <c r="R41" s="72"/>
      <c r="S41" s="72"/>
      <c r="T41" s="72"/>
      <c r="U41" s="72"/>
      <c r="V41" s="72"/>
      <c r="W41" s="72"/>
      <c r="X41" s="72">
        <v>8</v>
      </c>
      <c r="Y41" s="72"/>
      <c r="Z41" s="72"/>
      <c r="AA41" s="72"/>
      <c r="AB41" s="72">
        <v>12</v>
      </c>
      <c r="AC41" s="72"/>
      <c r="AD41" s="72"/>
      <c r="AE41" s="72"/>
      <c r="AF41" s="72"/>
      <c r="AG41" s="72"/>
      <c r="AH41" s="72"/>
      <c r="AI41" s="72">
        <v>6.2</v>
      </c>
      <c r="AJ41" s="72"/>
      <c r="AK41" s="72">
        <v>10</v>
      </c>
      <c r="AL41" s="72"/>
      <c r="AM41" s="72"/>
      <c r="AN41" s="72"/>
      <c r="AO41" s="72"/>
      <c r="AP41" s="72"/>
      <c r="AQ41" s="72"/>
      <c r="AR41" s="72"/>
      <c r="AS41" s="72">
        <v>14.3</v>
      </c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>
        <v>10</v>
      </c>
      <c r="BK41" s="72"/>
      <c r="BL41" s="72"/>
      <c r="BM41" s="72"/>
      <c r="BN41" s="72"/>
      <c r="BO41" s="72"/>
      <c r="BP41" s="72">
        <v>10</v>
      </c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52">
        <v>21.1</v>
      </c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3"/>
      <c r="CO41" s="73"/>
      <c r="CP41" s="73"/>
      <c r="CQ41" s="73"/>
      <c r="CR41" s="73"/>
      <c r="CS41" s="73">
        <v>4.8</v>
      </c>
      <c r="CT41" s="73"/>
      <c r="CU41" s="73"/>
      <c r="CV41" s="73"/>
      <c r="CW41" s="73"/>
      <c r="EN41" s="55"/>
      <c r="EO41" s="56"/>
      <c r="EP41" s="56"/>
      <c r="EQ41" s="57"/>
      <c r="ER41" s="56"/>
      <c r="ES41" s="56"/>
      <c r="ET41" s="56"/>
      <c r="EU41" s="56"/>
      <c r="EV41" s="56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M41" s="49"/>
      <c r="II41" s="71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s="50" customFormat="1" ht="14.25">
      <c r="A42" s="41"/>
      <c r="B42" s="42"/>
      <c r="C42" s="44"/>
      <c r="D42" s="44"/>
      <c r="E42" s="45"/>
      <c r="F42" s="44"/>
      <c r="G42" s="74">
        <v>1</v>
      </c>
      <c r="H42" s="44"/>
      <c r="I42" s="3">
        <v>1</v>
      </c>
      <c r="J42" s="3">
        <v>7</v>
      </c>
      <c r="K42" s="44"/>
      <c r="L42" s="46" t="s">
        <v>179</v>
      </c>
      <c r="M42" s="46" t="s">
        <v>272</v>
      </c>
      <c r="N42" s="8">
        <v>1945</v>
      </c>
      <c r="O42" s="47">
        <f t="shared" si="0"/>
        <v>93.9</v>
      </c>
      <c r="P42" s="48">
        <f t="shared" si="1"/>
        <v>9</v>
      </c>
      <c r="Q42" s="71"/>
      <c r="R42" s="72"/>
      <c r="S42" s="72"/>
      <c r="T42" s="72">
        <v>10</v>
      </c>
      <c r="U42" s="72"/>
      <c r="V42" s="72"/>
      <c r="W42" s="72"/>
      <c r="X42" s="72">
        <v>8</v>
      </c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>
        <v>10</v>
      </c>
      <c r="AP42" s="72"/>
      <c r="AQ42" s="72"/>
      <c r="AR42" s="72"/>
      <c r="AS42" s="72">
        <v>14.3</v>
      </c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>
        <v>10</v>
      </c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52">
        <v>21.1</v>
      </c>
      <c r="CC42" s="72"/>
      <c r="CD42" s="72"/>
      <c r="CE42" s="72"/>
      <c r="CF42" s="72">
        <v>12.5</v>
      </c>
      <c r="CG42" s="72"/>
      <c r="CH42" s="72"/>
      <c r="CI42" s="72"/>
      <c r="CJ42" s="72"/>
      <c r="CK42" s="72"/>
      <c r="CL42" s="72"/>
      <c r="CM42" s="72"/>
      <c r="CN42" s="73"/>
      <c r="CO42" s="73"/>
      <c r="CP42" s="73"/>
      <c r="CQ42" s="73"/>
      <c r="CR42" s="73"/>
      <c r="CS42" s="73">
        <v>4.8</v>
      </c>
      <c r="CT42" s="73"/>
      <c r="CU42" s="73"/>
      <c r="CV42" s="73"/>
      <c r="CW42" s="73"/>
      <c r="DL42" s="50">
        <v>3.2</v>
      </c>
      <c r="EN42" s="55"/>
      <c r="EO42" s="56"/>
      <c r="EP42" s="56"/>
      <c r="EQ42" s="57"/>
      <c r="ER42" s="56"/>
      <c r="ES42" s="56"/>
      <c r="ET42" s="56"/>
      <c r="EU42" s="56"/>
      <c r="EV42" s="56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M42" s="49"/>
      <c r="II42" s="71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256" s="50" customFormat="1" ht="14.25">
      <c r="A43" s="41"/>
      <c r="B43" s="42"/>
      <c r="C43" s="44"/>
      <c r="D43" s="44"/>
      <c r="E43" s="45"/>
      <c r="F43" s="44"/>
      <c r="G43" s="74"/>
      <c r="H43" s="44"/>
      <c r="I43" s="3">
        <v>1</v>
      </c>
      <c r="J43" s="3">
        <v>8</v>
      </c>
      <c r="K43" s="44"/>
      <c r="L43" s="46" t="s">
        <v>227</v>
      </c>
      <c r="M43" s="46" t="s">
        <v>228</v>
      </c>
      <c r="N43" s="8">
        <v>1983</v>
      </c>
      <c r="O43" s="47">
        <f t="shared" si="0"/>
        <v>91.1</v>
      </c>
      <c r="P43" s="48">
        <f t="shared" si="1"/>
        <v>9</v>
      </c>
      <c r="Q43" s="71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v>10.2</v>
      </c>
      <c r="AG43" s="72"/>
      <c r="AH43" s="72"/>
      <c r="AI43" s="72"/>
      <c r="AJ43" s="72"/>
      <c r="AK43" s="72">
        <v>10</v>
      </c>
      <c r="AL43" s="72"/>
      <c r="AM43" s="72"/>
      <c r="AN43" s="72"/>
      <c r="AO43" s="72"/>
      <c r="AP43" s="72"/>
      <c r="AQ43" s="72"/>
      <c r="AR43" s="72"/>
      <c r="AS43" s="72">
        <v>14.3</v>
      </c>
      <c r="AT43" s="72"/>
      <c r="AU43" s="72"/>
      <c r="AV43" s="72"/>
      <c r="AW43" s="72"/>
      <c r="AX43" s="72"/>
      <c r="AY43" s="72">
        <v>12.5</v>
      </c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>
        <v>9</v>
      </c>
      <c r="BR43" s="72"/>
      <c r="BS43" s="72"/>
      <c r="BT43" s="72"/>
      <c r="BU43" s="72"/>
      <c r="BV43" s="72">
        <v>12</v>
      </c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>
        <v>11.5</v>
      </c>
      <c r="CN43" s="73"/>
      <c r="CO43" s="73"/>
      <c r="CP43" s="73"/>
      <c r="CQ43" s="73"/>
      <c r="CR43" s="73"/>
      <c r="CS43" s="73">
        <v>6</v>
      </c>
      <c r="CT43" s="73"/>
      <c r="CU43" s="73"/>
      <c r="CV43" s="73"/>
      <c r="CW43" s="73"/>
      <c r="CY43" s="50">
        <v>5.6</v>
      </c>
      <c r="EN43" s="55"/>
      <c r="EO43" s="56"/>
      <c r="EP43" s="56"/>
      <c r="EQ43" s="57"/>
      <c r="ER43" s="56"/>
      <c r="ES43" s="56"/>
      <c r="ET43" s="56"/>
      <c r="EU43" s="56"/>
      <c r="EV43" s="56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M43" s="49"/>
      <c r="II43" s="71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1:256" s="50" customFormat="1" ht="14.25">
      <c r="A44" s="41"/>
      <c r="B44" s="42"/>
      <c r="C44" s="44"/>
      <c r="D44" s="44"/>
      <c r="E44" s="45">
        <v>1</v>
      </c>
      <c r="F44" s="44"/>
      <c r="G44" s="74">
        <v>1</v>
      </c>
      <c r="H44" s="44"/>
      <c r="I44" s="3">
        <v>1</v>
      </c>
      <c r="J44" s="3">
        <v>3</v>
      </c>
      <c r="K44" s="44"/>
      <c r="L44" s="46" t="s">
        <v>251</v>
      </c>
      <c r="M44" s="46" t="s">
        <v>194</v>
      </c>
      <c r="N44" s="8">
        <v>1973</v>
      </c>
      <c r="O44" s="47">
        <f t="shared" si="0"/>
        <v>88.9</v>
      </c>
      <c r="P44" s="48">
        <f t="shared" si="1"/>
        <v>6</v>
      </c>
      <c r="Q44" s="71"/>
      <c r="R44" s="72"/>
      <c r="S44" s="72"/>
      <c r="T44" s="72"/>
      <c r="U44" s="72"/>
      <c r="V44" s="72">
        <v>6.3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>
        <v>6.2</v>
      </c>
      <c r="AJ44" s="72"/>
      <c r="AK44" s="72"/>
      <c r="AL44" s="72"/>
      <c r="AM44" s="72"/>
      <c r="AN44" s="72"/>
      <c r="AO44" s="72"/>
      <c r="AP44" s="72"/>
      <c r="AQ44" s="72"/>
      <c r="AR44" s="72"/>
      <c r="AS44" s="72" t="s">
        <v>176</v>
      </c>
      <c r="AT44" s="72">
        <v>8.3</v>
      </c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51">
        <v>42.2</v>
      </c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52">
        <v>21.1</v>
      </c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3"/>
      <c r="CO44" s="73"/>
      <c r="CP44" s="73"/>
      <c r="CQ44" s="73"/>
      <c r="CR44" s="73"/>
      <c r="CS44" s="73">
        <v>4.8</v>
      </c>
      <c r="CT44" s="73"/>
      <c r="CU44" s="73"/>
      <c r="CV44" s="73"/>
      <c r="CW44" s="73"/>
      <c r="EN44" s="55"/>
      <c r="EO44" s="56"/>
      <c r="EP44" s="56"/>
      <c r="EQ44" s="57"/>
      <c r="ER44" s="56"/>
      <c r="ES44" s="56"/>
      <c r="ET44" s="56"/>
      <c r="EU44" s="56"/>
      <c r="EV44" s="56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M44" s="49"/>
      <c r="II44" s="71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1:256" s="50" customFormat="1" ht="14.25">
      <c r="A45" s="41"/>
      <c r="B45" s="42"/>
      <c r="C45" s="44"/>
      <c r="D45" s="44"/>
      <c r="E45" s="45"/>
      <c r="F45" s="44"/>
      <c r="G45" s="74"/>
      <c r="H45" s="44"/>
      <c r="I45" s="3">
        <v>3</v>
      </c>
      <c r="J45" s="3">
        <v>7</v>
      </c>
      <c r="K45" s="44"/>
      <c r="L45" s="46" t="s">
        <v>206</v>
      </c>
      <c r="M45" s="46" t="s">
        <v>207</v>
      </c>
      <c r="N45" s="8">
        <v>1974</v>
      </c>
      <c r="O45" s="47">
        <f t="shared" si="0"/>
        <v>84.10000000000001</v>
      </c>
      <c r="P45" s="48">
        <f t="shared" si="1"/>
        <v>10</v>
      </c>
      <c r="Q45" s="71"/>
      <c r="R45" s="72">
        <v>10.7</v>
      </c>
      <c r="S45" s="72"/>
      <c r="T45" s="72"/>
      <c r="U45" s="72"/>
      <c r="V45" s="72">
        <v>6.3</v>
      </c>
      <c r="W45" s="72"/>
      <c r="X45" s="72"/>
      <c r="Y45" s="72"/>
      <c r="Z45" s="72"/>
      <c r="AA45" s="72">
        <v>11.4</v>
      </c>
      <c r="AB45" s="72"/>
      <c r="AC45" s="72"/>
      <c r="AD45" s="72"/>
      <c r="AE45" s="72"/>
      <c r="AF45" s="72"/>
      <c r="AG45" s="72"/>
      <c r="AH45" s="72"/>
      <c r="AI45" s="72">
        <v>6.2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>
        <v>10</v>
      </c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>
        <v>6</v>
      </c>
      <c r="CJ45" s="72"/>
      <c r="CK45" s="72">
        <v>10</v>
      </c>
      <c r="CL45" s="72"/>
      <c r="CM45" s="72">
        <v>11.5</v>
      </c>
      <c r="CN45" s="73"/>
      <c r="CO45" s="73"/>
      <c r="CP45" s="73"/>
      <c r="CQ45" s="73"/>
      <c r="CR45" s="73"/>
      <c r="CS45" s="73">
        <v>6</v>
      </c>
      <c r="CT45" s="73"/>
      <c r="CU45" s="73">
        <v>6</v>
      </c>
      <c r="CV45" s="73"/>
      <c r="CW45" s="73"/>
      <c r="EN45" s="55"/>
      <c r="EO45" s="56"/>
      <c r="EP45" s="56"/>
      <c r="EQ45" s="57"/>
      <c r="ER45" s="56"/>
      <c r="ES45" s="56"/>
      <c r="ET45" s="56"/>
      <c r="EU45" s="56"/>
      <c r="EV45" s="56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M45" s="49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s="50" customFormat="1" ht="14.25">
      <c r="A46" s="41"/>
      <c r="B46" s="42"/>
      <c r="C46" s="44"/>
      <c r="D46" s="44"/>
      <c r="E46" s="45">
        <v>1</v>
      </c>
      <c r="F46" s="44"/>
      <c r="G46" s="74"/>
      <c r="H46" s="44"/>
      <c r="I46" s="3"/>
      <c r="J46" s="3">
        <v>5</v>
      </c>
      <c r="K46" s="44"/>
      <c r="L46" s="46" t="s">
        <v>235</v>
      </c>
      <c r="M46" s="46" t="s">
        <v>192</v>
      </c>
      <c r="N46" s="8">
        <v>1971</v>
      </c>
      <c r="O46" s="47">
        <f t="shared" si="0"/>
        <v>84</v>
      </c>
      <c r="P46" s="48">
        <f t="shared" si="1"/>
        <v>6</v>
      </c>
      <c r="Q46" s="71"/>
      <c r="R46" s="72"/>
      <c r="S46" s="72"/>
      <c r="T46" s="72"/>
      <c r="U46" s="72"/>
      <c r="V46" s="72">
        <v>6.3</v>
      </c>
      <c r="W46" s="72"/>
      <c r="X46" s="72"/>
      <c r="Y46" s="72"/>
      <c r="Z46" s="72"/>
      <c r="AA46" s="72"/>
      <c r="AB46" s="72"/>
      <c r="AC46" s="72"/>
      <c r="AD46" s="72"/>
      <c r="AE46" s="72">
        <v>6.3</v>
      </c>
      <c r="AF46" s="72"/>
      <c r="AG46" s="72"/>
      <c r="AH46" s="72"/>
      <c r="AI46" s="72">
        <v>6.2</v>
      </c>
      <c r="AJ46" s="72"/>
      <c r="AK46" s="72"/>
      <c r="AL46" s="72"/>
      <c r="AM46" s="72"/>
      <c r="AN46" s="72"/>
      <c r="AO46" s="72"/>
      <c r="AP46" s="72"/>
      <c r="AQ46" s="72">
        <v>10</v>
      </c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51">
        <v>42.2</v>
      </c>
      <c r="BO46" s="72"/>
      <c r="BP46" s="72"/>
      <c r="BQ46" s="72"/>
      <c r="BR46" s="72"/>
      <c r="BS46" s="72"/>
      <c r="BT46" s="72"/>
      <c r="BU46" s="72"/>
      <c r="BV46" s="72"/>
      <c r="BW46" s="72">
        <v>13</v>
      </c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EN46" s="55"/>
      <c r="EO46" s="56"/>
      <c r="EP46" s="56"/>
      <c r="EQ46" s="57"/>
      <c r="ER46" s="56"/>
      <c r="ES46" s="56"/>
      <c r="ET46" s="56"/>
      <c r="EU46" s="56"/>
      <c r="EV46" s="56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M46" s="49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s="50" customFormat="1" ht="14.25">
      <c r="A47" s="41"/>
      <c r="B47" s="42"/>
      <c r="C47" s="44"/>
      <c r="D47" s="44"/>
      <c r="E47" s="45">
        <v>1</v>
      </c>
      <c r="F47" s="44"/>
      <c r="G47" s="74">
        <v>1</v>
      </c>
      <c r="H47" s="44"/>
      <c r="I47" s="3">
        <v>1</v>
      </c>
      <c r="J47" s="3">
        <v>1</v>
      </c>
      <c r="K47" s="44"/>
      <c r="L47" s="46" t="s">
        <v>273</v>
      </c>
      <c r="M47" s="46" t="s">
        <v>175</v>
      </c>
      <c r="N47" s="8">
        <v>1963</v>
      </c>
      <c r="O47" s="47">
        <f t="shared" si="0"/>
        <v>83.60000000000001</v>
      </c>
      <c r="P47" s="48">
        <f t="shared" si="1"/>
        <v>4</v>
      </c>
      <c r="Q47" s="71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P47" s="72"/>
      <c r="AQ47" s="72"/>
      <c r="AR47" s="72"/>
      <c r="AS47" s="72">
        <v>14.3</v>
      </c>
      <c r="AT47" s="72"/>
      <c r="AU47" s="72"/>
      <c r="AV47" s="72"/>
      <c r="AW47" s="72"/>
      <c r="AX47" s="72"/>
      <c r="AY47" s="72"/>
      <c r="AZ47" s="72"/>
      <c r="BA47" s="51">
        <v>42.2</v>
      </c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52">
        <v>21.1</v>
      </c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3"/>
      <c r="CO47" s="73"/>
      <c r="CP47" s="73"/>
      <c r="CQ47" s="73"/>
      <c r="CR47" s="73"/>
      <c r="CS47" s="73">
        <v>6</v>
      </c>
      <c r="CT47" s="73"/>
      <c r="CU47" s="73"/>
      <c r="CV47" s="73"/>
      <c r="CW47" s="73"/>
      <c r="EN47" s="55"/>
      <c r="EO47" s="56"/>
      <c r="EP47" s="56"/>
      <c r="EQ47" s="57"/>
      <c r="ER47" s="56"/>
      <c r="ES47" s="56"/>
      <c r="ET47" s="56"/>
      <c r="EU47" s="56"/>
      <c r="EV47" s="56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M47" s="49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pans="1:256" s="50" customFormat="1" ht="14.25">
      <c r="A48" s="41"/>
      <c r="B48" s="42"/>
      <c r="C48" s="44"/>
      <c r="D48" s="44"/>
      <c r="E48" s="45">
        <v>1</v>
      </c>
      <c r="F48" s="44"/>
      <c r="G48" s="74">
        <v>1</v>
      </c>
      <c r="H48" s="44"/>
      <c r="I48" s="3">
        <v>1</v>
      </c>
      <c r="J48" s="3">
        <v>1</v>
      </c>
      <c r="K48" s="44"/>
      <c r="L48" s="46" t="s">
        <v>256</v>
      </c>
      <c r="M48" s="46" t="s">
        <v>257</v>
      </c>
      <c r="N48" s="8">
        <v>1964</v>
      </c>
      <c r="O48" s="47">
        <f t="shared" si="0"/>
        <v>83.60000000000001</v>
      </c>
      <c r="P48" s="48">
        <f t="shared" si="1"/>
        <v>4</v>
      </c>
      <c r="Q48" s="71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P48" s="72"/>
      <c r="AQ48" s="72"/>
      <c r="AR48" s="72"/>
      <c r="AS48" s="72">
        <v>14.3</v>
      </c>
      <c r="AT48" s="72"/>
      <c r="AU48" s="72"/>
      <c r="AV48" s="72"/>
      <c r="AW48" s="72"/>
      <c r="AX48" s="72"/>
      <c r="AY48" s="72"/>
      <c r="AZ48" s="72"/>
      <c r="BA48" s="51">
        <v>42.2</v>
      </c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52">
        <v>21.1</v>
      </c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3"/>
      <c r="CO48" s="73"/>
      <c r="CP48" s="73"/>
      <c r="CQ48" s="73"/>
      <c r="CR48" s="73"/>
      <c r="CS48" s="73">
        <v>6</v>
      </c>
      <c r="CT48" s="73"/>
      <c r="CU48" s="73"/>
      <c r="CV48" s="73"/>
      <c r="CW48" s="73"/>
      <c r="EN48" s="55"/>
      <c r="EO48" s="56"/>
      <c r="EP48" s="56"/>
      <c r="EQ48" s="57"/>
      <c r="ER48" s="56"/>
      <c r="ES48" s="56"/>
      <c r="ET48" s="56"/>
      <c r="EU48" s="56"/>
      <c r="EV48" s="56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M48" s="49"/>
      <c r="II48" s="71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s="50" customFormat="1" ht="14.25">
      <c r="A49" s="41"/>
      <c r="B49" s="42"/>
      <c r="C49" s="44"/>
      <c r="D49" s="44"/>
      <c r="E49" s="45"/>
      <c r="F49" s="44"/>
      <c r="G49" s="74"/>
      <c r="H49" s="44"/>
      <c r="I49" s="3">
        <v>5</v>
      </c>
      <c r="J49" s="3">
        <v>6</v>
      </c>
      <c r="K49" s="44">
        <v>3</v>
      </c>
      <c r="L49" s="46" t="s">
        <v>258</v>
      </c>
      <c r="M49" s="46" t="s">
        <v>192</v>
      </c>
      <c r="N49" s="8">
        <v>1957</v>
      </c>
      <c r="O49" s="47">
        <f t="shared" si="0"/>
        <v>81.10000000000001</v>
      </c>
      <c r="P49" s="48">
        <f t="shared" si="1"/>
        <v>14</v>
      </c>
      <c r="Q49" s="71"/>
      <c r="R49" s="72"/>
      <c r="S49" s="72"/>
      <c r="T49" s="72"/>
      <c r="U49" s="72"/>
      <c r="V49" s="72">
        <v>6.3</v>
      </c>
      <c r="W49" s="72"/>
      <c r="X49" s="72"/>
      <c r="Y49" s="72"/>
      <c r="Z49" s="72"/>
      <c r="AA49" s="72"/>
      <c r="AB49" s="72"/>
      <c r="AC49" s="72">
        <v>3.4</v>
      </c>
      <c r="AD49" s="72"/>
      <c r="AE49" s="72"/>
      <c r="AF49" s="72"/>
      <c r="AG49" s="72"/>
      <c r="AH49" s="72"/>
      <c r="AI49" s="72">
        <v>6.2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>
        <v>3</v>
      </c>
      <c r="BA49" s="72"/>
      <c r="BB49" s="72"/>
      <c r="BC49" s="72"/>
      <c r="BD49" s="72"/>
      <c r="BE49" s="72"/>
      <c r="BF49" s="72"/>
      <c r="BG49" s="72">
        <v>1.5</v>
      </c>
      <c r="BH49" s="72"/>
      <c r="BI49" s="72"/>
      <c r="BJ49" s="72"/>
      <c r="BK49" s="72"/>
      <c r="BL49" s="72"/>
      <c r="BM49" s="72"/>
      <c r="BN49" s="72"/>
      <c r="BO49" s="72"/>
      <c r="BP49" s="72">
        <v>10</v>
      </c>
      <c r="BQ49" s="72"/>
      <c r="BR49" s="72"/>
      <c r="BS49" s="72"/>
      <c r="BT49" s="72"/>
      <c r="BU49" s="72">
        <v>3</v>
      </c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>
        <v>6</v>
      </c>
      <c r="CJ49" s="72"/>
      <c r="CK49" s="72"/>
      <c r="CL49" s="72"/>
      <c r="CM49" s="72"/>
      <c r="CN49" s="73"/>
      <c r="CO49" s="73">
        <v>10</v>
      </c>
      <c r="CP49" s="73">
        <v>6</v>
      </c>
      <c r="CQ49" s="73"/>
      <c r="CR49" s="73"/>
      <c r="CS49" s="73">
        <v>6</v>
      </c>
      <c r="CT49" s="73"/>
      <c r="CU49" s="73"/>
      <c r="CV49" s="73">
        <v>5.2</v>
      </c>
      <c r="CW49" s="73"/>
      <c r="DB49" s="50">
        <v>9</v>
      </c>
      <c r="DI49" s="50">
        <v>5.5</v>
      </c>
      <c r="EN49" s="55"/>
      <c r="EO49" s="56"/>
      <c r="EP49" s="56"/>
      <c r="EQ49" s="57"/>
      <c r="ER49" s="56"/>
      <c r="ES49" s="56"/>
      <c r="ET49" s="56"/>
      <c r="EU49" s="56"/>
      <c r="EV49" s="56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M49" s="49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50" customFormat="1" ht="14.25">
      <c r="A50" s="41" t="s">
        <v>176</v>
      </c>
      <c r="B50" s="42"/>
      <c r="C50" s="44"/>
      <c r="D50" s="44"/>
      <c r="E50" s="45"/>
      <c r="F50" s="44"/>
      <c r="G50" s="74"/>
      <c r="H50" s="44"/>
      <c r="I50" s="3"/>
      <c r="J50" s="3">
        <v>7</v>
      </c>
      <c r="K50" s="44"/>
      <c r="L50" s="46" t="s">
        <v>243</v>
      </c>
      <c r="M50" s="46" t="s">
        <v>244</v>
      </c>
      <c r="N50" s="8">
        <v>1952</v>
      </c>
      <c r="O50" s="47">
        <f t="shared" si="0"/>
        <v>80.9</v>
      </c>
      <c r="P50" s="48">
        <f t="shared" si="1"/>
        <v>7</v>
      </c>
      <c r="Q50" s="71"/>
      <c r="R50" s="72">
        <v>10.7</v>
      </c>
      <c r="S50" s="72"/>
      <c r="T50" s="72"/>
      <c r="U50" s="72"/>
      <c r="V50" s="72"/>
      <c r="W50" s="72"/>
      <c r="X50" s="72"/>
      <c r="Y50" s="72"/>
      <c r="Z50" s="72"/>
      <c r="AA50" s="72">
        <v>11.4</v>
      </c>
      <c r="AB50" s="72"/>
      <c r="AC50" s="72"/>
      <c r="AD50" s="72"/>
      <c r="AE50" s="72"/>
      <c r="AF50" s="72">
        <v>10.2</v>
      </c>
      <c r="AG50" s="72"/>
      <c r="AH50" s="72"/>
      <c r="AI50" s="72"/>
      <c r="AJ50" s="72"/>
      <c r="AK50" s="72">
        <v>10</v>
      </c>
      <c r="AL50" s="72"/>
      <c r="AM50" s="72"/>
      <c r="AN50" s="72"/>
      <c r="AO50" s="72"/>
      <c r="AP50" s="72"/>
      <c r="AQ50" s="72"/>
      <c r="AR50" s="72"/>
      <c r="AS50" s="72">
        <v>14.3</v>
      </c>
      <c r="AT50" s="72"/>
      <c r="AU50" s="72">
        <v>11.3</v>
      </c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>
        <v>13</v>
      </c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EN50" s="55"/>
      <c r="EO50" s="56"/>
      <c r="EP50" s="56"/>
      <c r="EQ50" s="57"/>
      <c r="ER50" s="56"/>
      <c r="ES50" s="56"/>
      <c r="ET50" s="56"/>
      <c r="EU50" s="56"/>
      <c r="EV50" s="56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M50" s="49"/>
      <c r="II50" s="71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50" customFormat="1" ht="14.25">
      <c r="A51" s="41"/>
      <c r="B51" s="32"/>
      <c r="C51" s="44"/>
      <c r="D51" s="44"/>
      <c r="E51" s="45">
        <v>1</v>
      </c>
      <c r="F51" s="44"/>
      <c r="G51" s="74"/>
      <c r="H51" s="44"/>
      <c r="I51" s="3"/>
      <c r="J51" s="3">
        <v>3</v>
      </c>
      <c r="K51" s="44"/>
      <c r="L51" s="46" t="s">
        <v>254</v>
      </c>
      <c r="M51" s="46" t="s">
        <v>255</v>
      </c>
      <c r="N51" s="8">
        <v>1976</v>
      </c>
      <c r="O51" s="47">
        <f t="shared" si="0"/>
        <v>80.2</v>
      </c>
      <c r="P51" s="48">
        <f t="shared" si="1"/>
        <v>4</v>
      </c>
      <c r="Q51" s="71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50">
        <v>10</v>
      </c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51">
        <v>42.2</v>
      </c>
      <c r="BB51" s="72"/>
      <c r="BC51" s="72"/>
      <c r="BD51" s="72"/>
      <c r="BE51" s="72"/>
      <c r="BF51" s="72"/>
      <c r="BG51" s="72"/>
      <c r="BH51" s="72"/>
      <c r="BI51" s="72"/>
      <c r="BJ51" s="72"/>
      <c r="BK51" s="72">
        <v>10</v>
      </c>
      <c r="BL51" s="72"/>
      <c r="BM51" s="72"/>
      <c r="BN51" s="72"/>
      <c r="BO51" s="72"/>
      <c r="BP51" s="72"/>
      <c r="BQ51" s="72"/>
      <c r="BR51" s="72"/>
      <c r="BS51" s="72"/>
      <c r="BT51" s="72"/>
      <c r="BU51" s="72">
        <v>18</v>
      </c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EN51" s="55"/>
      <c r="EO51" s="56"/>
      <c r="EP51" s="56"/>
      <c r="EQ51" s="57"/>
      <c r="ER51" s="56"/>
      <c r="ES51" s="56"/>
      <c r="ET51" s="56"/>
      <c r="EU51" s="56"/>
      <c r="EV51" s="56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M51" s="49"/>
      <c r="II51" s="71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s="50" customFormat="1" ht="14.25">
      <c r="A52" s="41"/>
      <c r="B52" s="42"/>
      <c r="C52" s="44"/>
      <c r="D52" s="44"/>
      <c r="E52" s="45"/>
      <c r="F52" s="44"/>
      <c r="G52" s="74"/>
      <c r="H52" s="44"/>
      <c r="I52" s="3"/>
      <c r="J52" s="3">
        <v>7</v>
      </c>
      <c r="K52" s="44"/>
      <c r="L52" s="46" t="s">
        <v>297</v>
      </c>
      <c r="M52" s="46" t="s">
        <v>175</v>
      </c>
      <c r="N52" s="8">
        <v>1966</v>
      </c>
      <c r="O52" s="47">
        <f t="shared" si="0"/>
        <v>80</v>
      </c>
      <c r="P52" s="48">
        <f t="shared" si="1"/>
        <v>7</v>
      </c>
      <c r="Q52" s="71"/>
      <c r="R52" s="72"/>
      <c r="S52" s="72"/>
      <c r="T52" s="72"/>
      <c r="U52" s="72">
        <v>16</v>
      </c>
      <c r="V52" s="72"/>
      <c r="W52" s="72"/>
      <c r="X52" s="72">
        <v>8</v>
      </c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>
        <v>6.2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>
        <v>14.3</v>
      </c>
      <c r="AT52" s="72"/>
      <c r="AU52" s="72"/>
      <c r="AV52" s="72"/>
      <c r="AW52" s="72"/>
      <c r="AX52" s="72"/>
      <c r="AY52" s="72">
        <v>12.5</v>
      </c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>
        <v>10</v>
      </c>
      <c r="BQ52" s="72"/>
      <c r="BR52" s="72"/>
      <c r="BS52" s="72"/>
      <c r="BT52" s="72"/>
      <c r="BU52" s="72"/>
      <c r="BV52" s="72"/>
      <c r="BW52" s="72">
        <v>13</v>
      </c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EN52" s="55"/>
      <c r="EO52" s="56"/>
      <c r="EP52" s="56"/>
      <c r="EQ52" s="57"/>
      <c r="ER52" s="56"/>
      <c r="ES52" s="56"/>
      <c r="ET52" s="56"/>
      <c r="EU52" s="56"/>
      <c r="EV52" s="56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M52" s="49"/>
      <c r="II52" s="71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s="50" customFormat="1" ht="14.25">
      <c r="A53" s="41" t="s">
        <v>176</v>
      </c>
      <c r="B53" s="42"/>
      <c r="C53" s="44"/>
      <c r="D53" s="44"/>
      <c r="E53" s="45"/>
      <c r="F53" s="44"/>
      <c r="G53" s="74"/>
      <c r="H53" s="44"/>
      <c r="I53" s="3">
        <v>2</v>
      </c>
      <c r="J53" s="3">
        <v>8</v>
      </c>
      <c r="K53" s="44"/>
      <c r="L53" s="46" t="s">
        <v>219</v>
      </c>
      <c r="M53" s="46" t="s">
        <v>220</v>
      </c>
      <c r="N53" s="8">
        <v>1973</v>
      </c>
      <c r="O53" s="47">
        <f t="shared" si="0"/>
        <v>79.2</v>
      </c>
      <c r="P53" s="48">
        <f t="shared" si="1"/>
        <v>10</v>
      </c>
      <c r="Q53" s="71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O53" s="72">
        <v>9.4</v>
      </c>
      <c r="BP53" s="72"/>
      <c r="BQ53" s="72">
        <v>9</v>
      </c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>
        <v>12.5</v>
      </c>
      <c r="CG53" s="72"/>
      <c r="CH53" s="72"/>
      <c r="CI53" s="72"/>
      <c r="CJ53" s="72"/>
      <c r="CK53" s="72"/>
      <c r="CL53" s="72"/>
      <c r="CM53" s="72">
        <v>11.5</v>
      </c>
      <c r="CN53" s="73"/>
      <c r="CO53" s="73"/>
      <c r="CP53" s="73"/>
      <c r="CQ53" s="73"/>
      <c r="CR53" s="73"/>
      <c r="CS53" s="73">
        <v>6</v>
      </c>
      <c r="CT53" s="73"/>
      <c r="CU53" s="73"/>
      <c r="CV53" s="73"/>
      <c r="CW53" s="73"/>
      <c r="CY53" s="50">
        <v>5.6</v>
      </c>
      <c r="DB53" s="50">
        <v>9</v>
      </c>
      <c r="DI53" s="50">
        <v>5.5</v>
      </c>
      <c r="DJ53" s="50">
        <v>7.5</v>
      </c>
      <c r="DL53" s="50">
        <v>3.2</v>
      </c>
      <c r="EN53" s="55"/>
      <c r="EO53" s="56"/>
      <c r="EP53" s="56"/>
      <c r="EQ53" s="57"/>
      <c r="ER53" s="56"/>
      <c r="ES53" s="56"/>
      <c r="ET53" s="56"/>
      <c r="EU53" s="56"/>
      <c r="EV53" s="56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M53" s="49"/>
      <c r="II53" s="71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256" s="50" customFormat="1" ht="14.25">
      <c r="A54" s="41" t="s">
        <v>176</v>
      </c>
      <c r="B54" s="42"/>
      <c r="C54" s="44"/>
      <c r="D54" s="44"/>
      <c r="E54" s="45">
        <v>1</v>
      </c>
      <c r="F54" s="44"/>
      <c r="G54" s="74"/>
      <c r="H54" s="44"/>
      <c r="I54" s="3"/>
      <c r="J54" s="3">
        <v>3</v>
      </c>
      <c r="K54" s="44"/>
      <c r="L54" s="46" t="s">
        <v>290</v>
      </c>
      <c r="M54" s="46" t="s">
        <v>204</v>
      </c>
      <c r="N54" s="8">
        <v>1971</v>
      </c>
      <c r="O54" s="47">
        <f t="shared" si="0"/>
        <v>71.89999999999999</v>
      </c>
      <c r="P54" s="48">
        <f t="shared" si="1"/>
        <v>4</v>
      </c>
      <c r="Q54" s="71"/>
      <c r="R54" s="72"/>
      <c r="S54" s="72"/>
      <c r="T54" s="72"/>
      <c r="U54" s="72"/>
      <c r="V54" s="72">
        <v>6.3</v>
      </c>
      <c r="W54" s="72"/>
      <c r="X54" s="72"/>
      <c r="Y54" s="72"/>
      <c r="Z54" s="72"/>
      <c r="AA54" s="72">
        <v>11.4</v>
      </c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51">
        <v>42.2</v>
      </c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>
        <v>12</v>
      </c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EN54" s="55"/>
      <c r="EO54" s="56"/>
      <c r="EP54" s="56"/>
      <c r="EQ54" s="57"/>
      <c r="ER54" s="56"/>
      <c r="ES54" s="56"/>
      <c r="ET54" s="56"/>
      <c r="EU54" s="56"/>
      <c r="EV54" s="56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M54" s="49"/>
      <c r="II54" s="71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pans="1:256" s="50" customFormat="1" ht="14.25">
      <c r="A55" s="41"/>
      <c r="B55" s="42"/>
      <c r="C55" s="44"/>
      <c r="D55" s="44"/>
      <c r="E55" s="45"/>
      <c r="F55" s="44"/>
      <c r="G55" s="74">
        <v>1</v>
      </c>
      <c r="H55" s="44"/>
      <c r="I55" s="3">
        <v>2</v>
      </c>
      <c r="J55" s="3">
        <v>4</v>
      </c>
      <c r="K55" s="44"/>
      <c r="L55" s="46" t="s">
        <v>311</v>
      </c>
      <c r="M55" s="46" t="s">
        <v>312</v>
      </c>
      <c r="N55" s="8">
        <v>1966</v>
      </c>
      <c r="O55" s="47">
        <f t="shared" si="0"/>
        <v>68.6</v>
      </c>
      <c r="P55" s="48">
        <f t="shared" si="1"/>
        <v>7</v>
      </c>
      <c r="Q55" s="71"/>
      <c r="R55" s="72"/>
      <c r="S55" s="72"/>
      <c r="T55" s="72"/>
      <c r="U55" s="72"/>
      <c r="V55" s="72"/>
      <c r="W55" s="72"/>
      <c r="X55" s="72">
        <v>8</v>
      </c>
      <c r="Y55" s="72"/>
      <c r="Z55" s="52">
        <v>21.1</v>
      </c>
      <c r="AA55" s="72"/>
      <c r="AB55" s="72"/>
      <c r="AC55" s="72"/>
      <c r="AD55" s="72"/>
      <c r="AE55" s="72"/>
      <c r="AF55" s="72"/>
      <c r="AG55" s="72"/>
      <c r="AH55" s="72"/>
      <c r="AI55" s="72">
        <v>6.2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>
        <v>11.3</v>
      </c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>
        <v>10</v>
      </c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3"/>
      <c r="CO55" s="73"/>
      <c r="CP55" s="73"/>
      <c r="CQ55" s="73"/>
      <c r="CR55" s="73"/>
      <c r="CS55" s="73">
        <v>6</v>
      </c>
      <c r="CT55" s="73"/>
      <c r="CU55" s="73">
        <v>6</v>
      </c>
      <c r="CV55" s="73"/>
      <c r="CW55" s="73"/>
      <c r="EN55" s="55"/>
      <c r="EO55" s="56"/>
      <c r="EP55" s="56"/>
      <c r="EQ55" s="57"/>
      <c r="ER55" s="56"/>
      <c r="ES55" s="56"/>
      <c r="ET55" s="56"/>
      <c r="EU55" s="56"/>
      <c r="EV55" s="56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M55" s="49"/>
      <c r="II55" s="71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pans="1:256" s="50" customFormat="1" ht="14.25">
      <c r="A56" s="41"/>
      <c r="B56" s="32"/>
      <c r="C56" s="44"/>
      <c r="D56" s="44"/>
      <c r="E56" s="45"/>
      <c r="F56" s="44"/>
      <c r="G56" s="74"/>
      <c r="H56" s="44"/>
      <c r="I56" s="3"/>
      <c r="J56" s="3">
        <v>7</v>
      </c>
      <c r="K56" s="44"/>
      <c r="L56" s="46" t="s">
        <v>247</v>
      </c>
      <c r="M56" s="46" t="s">
        <v>248</v>
      </c>
      <c r="N56" s="8">
        <v>1972</v>
      </c>
      <c r="O56" s="47">
        <f t="shared" si="0"/>
        <v>68.19999999999999</v>
      </c>
      <c r="P56" s="48">
        <f t="shared" si="1"/>
        <v>7</v>
      </c>
      <c r="Q56" s="71"/>
      <c r="R56" s="72"/>
      <c r="S56" s="72"/>
      <c r="T56" s="72"/>
      <c r="U56" s="72"/>
      <c r="V56" s="72">
        <v>6.3</v>
      </c>
      <c r="W56" s="72"/>
      <c r="X56" s="72"/>
      <c r="Y56" s="72"/>
      <c r="Z56" s="72"/>
      <c r="AA56" s="72">
        <v>11.4</v>
      </c>
      <c r="AB56" s="72"/>
      <c r="AC56" s="72"/>
      <c r="AD56" s="72"/>
      <c r="AE56" s="72"/>
      <c r="AF56" s="72"/>
      <c r="AG56" s="72"/>
      <c r="AH56" s="72">
        <v>10</v>
      </c>
      <c r="AI56" s="72">
        <v>6.2</v>
      </c>
      <c r="AJ56" s="72"/>
      <c r="AK56" s="72"/>
      <c r="AL56" s="72"/>
      <c r="AM56" s="72"/>
      <c r="AN56" s="72"/>
      <c r="AO56" s="72"/>
      <c r="AP56" s="72"/>
      <c r="AQ56" s="72">
        <v>10</v>
      </c>
      <c r="AR56" s="72"/>
      <c r="AS56" s="72">
        <v>14.3</v>
      </c>
      <c r="AT56" s="72"/>
      <c r="AU56" s="72"/>
      <c r="AV56" s="72"/>
      <c r="AW56" s="72"/>
      <c r="AX56" s="72"/>
      <c r="AY56" s="72"/>
      <c r="AZ56" s="72"/>
      <c r="BA56" s="72"/>
      <c r="BB56" s="72">
        <v>10</v>
      </c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5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EN56" s="55"/>
      <c r="EO56" s="56"/>
      <c r="EP56" s="56"/>
      <c r="EQ56" s="57"/>
      <c r="ER56" s="56"/>
      <c r="ES56" s="56"/>
      <c r="ET56" s="56"/>
      <c r="EU56" s="56"/>
      <c r="EV56" s="56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M56" s="49"/>
      <c r="II56" s="71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pans="1:256" s="50" customFormat="1" ht="14.25">
      <c r="A57" s="41"/>
      <c r="B57" s="42"/>
      <c r="C57" s="44"/>
      <c r="D57" s="44"/>
      <c r="E57" s="45"/>
      <c r="F57" s="44"/>
      <c r="G57" s="74"/>
      <c r="H57" s="44"/>
      <c r="I57" s="3"/>
      <c r="J57" s="3">
        <v>7</v>
      </c>
      <c r="K57" s="44">
        <v>1</v>
      </c>
      <c r="L57" s="46" t="s">
        <v>321</v>
      </c>
      <c r="M57" s="46" t="s">
        <v>284</v>
      </c>
      <c r="N57" s="8">
        <v>1958</v>
      </c>
      <c r="O57" s="47">
        <f t="shared" si="0"/>
        <v>67.3</v>
      </c>
      <c r="P57" s="48">
        <f t="shared" si="1"/>
        <v>8</v>
      </c>
      <c r="Q57" s="71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>
        <v>6.3</v>
      </c>
      <c r="AK57" s="72">
        <v>10</v>
      </c>
      <c r="AL57" s="72"/>
      <c r="AM57" s="72"/>
      <c r="AN57" s="72"/>
      <c r="AO57" s="72"/>
      <c r="AP57" s="72"/>
      <c r="AQ57" s="72">
        <v>10</v>
      </c>
      <c r="AR57" s="72">
        <v>5.2</v>
      </c>
      <c r="AS57" s="72"/>
      <c r="AT57" s="72"/>
      <c r="AU57" s="72">
        <v>11.3</v>
      </c>
      <c r="AV57" s="72"/>
      <c r="AW57" s="72"/>
      <c r="AX57" s="72"/>
      <c r="AY57" s="72">
        <v>12.5</v>
      </c>
      <c r="AZ57" s="72">
        <v>3</v>
      </c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>
        <v>9</v>
      </c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EN57" s="55"/>
      <c r="EO57" s="56"/>
      <c r="EP57" s="56"/>
      <c r="EQ57" s="57"/>
      <c r="ER57" s="56"/>
      <c r="ES57" s="56"/>
      <c r="ET57" s="56"/>
      <c r="EU57" s="56"/>
      <c r="EV57" s="56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M57" s="49"/>
      <c r="II57" s="71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pans="1:256" s="50" customFormat="1" ht="14.25">
      <c r="A58" s="41"/>
      <c r="B58" s="42"/>
      <c r="C58" s="44"/>
      <c r="D58" s="44"/>
      <c r="E58" s="45"/>
      <c r="F58" s="44"/>
      <c r="G58" s="74"/>
      <c r="H58" s="44"/>
      <c r="I58" s="3"/>
      <c r="J58" s="3">
        <v>7</v>
      </c>
      <c r="K58" s="44"/>
      <c r="L58" s="46" t="s">
        <v>302</v>
      </c>
      <c r="M58" s="46" t="s">
        <v>239</v>
      </c>
      <c r="N58" s="8">
        <v>1962</v>
      </c>
      <c r="O58" s="47">
        <f t="shared" si="0"/>
        <v>66.1</v>
      </c>
      <c r="P58" s="48">
        <f t="shared" si="1"/>
        <v>7</v>
      </c>
      <c r="Q58" s="71"/>
      <c r="R58" s="72"/>
      <c r="S58" s="72"/>
      <c r="T58" s="72">
        <v>10</v>
      </c>
      <c r="U58" s="72"/>
      <c r="V58" s="72"/>
      <c r="W58" s="72"/>
      <c r="X58" s="72">
        <v>8</v>
      </c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>
        <v>10</v>
      </c>
      <c r="AL58" s="72"/>
      <c r="AM58" s="72"/>
      <c r="AN58" s="72"/>
      <c r="AO58" s="72"/>
      <c r="AP58" s="72"/>
      <c r="AQ58" s="72">
        <v>10</v>
      </c>
      <c r="AR58" s="72"/>
      <c r="AS58" s="72"/>
      <c r="AT58" s="72"/>
      <c r="AU58" s="72"/>
      <c r="AV58" s="72"/>
      <c r="AW58" s="72">
        <v>7</v>
      </c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>
        <v>11.5</v>
      </c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DF58" s="50">
        <v>9.6</v>
      </c>
      <c r="EN58" s="55"/>
      <c r="EO58" s="56"/>
      <c r="EP58" s="56"/>
      <c r="EQ58" s="57"/>
      <c r="ER58" s="56"/>
      <c r="ES58" s="56"/>
      <c r="ET58" s="56"/>
      <c r="EU58" s="56"/>
      <c r="EV58" s="56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M58" s="49"/>
      <c r="II58" s="71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pans="1:256" s="50" customFormat="1" ht="14.25">
      <c r="A59" s="41"/>
      <c r="B59" s="42"/>
      <c r="C59" s="44"/>
      <c r="D59" s="44"/>
      <c r="E59" s="45"/>
      <c r="F59" s="44"/>
      <c r="G59" s="74">
        <v>1</v>
      </c>
      <c r="H59" s="44"/>
      <c r="I59" s="3">
        <v>1</v>
      </c>
      <c r="J59" s="3">
        <v>4</v>
      </c>
      <c r="K59" s="44"/>
      <c r="L59" s="46" t="s">
        <v>278</v>
      </c>
      <c r="M59" s="46" t="s">
        <v>186</v>
      </c>
      <c r="N59" s="8">
        <v>1976</v>
      </c>
      <c r="O59" s="47">
        <f t="shared" si="0"/>
        <v>65.4</v>
      </c>
      <c r="P59" s="48">
        <f t="shared" si="1"/>
        <v>6</v>
      </c>
      <c r="Q59" s="71"/>
      <c r="R59" s="72"/>
      <c r="S59" s="72"/>
      <c r="T59" s="72"/>
      <c r="U59" s="72"/>
      <c r="V59" s="72">
        <v>6.3</v>
      </c>
      <c r="W59" s="72"/>
      <c r="X59" s="72"/>
      <c r="Y59" s="72"/>
      <c r="Z59" s="52">
        <v>21.1</v>
      </c>
      <c r="AA59" s="72"/>
      <c r="AB59" s="72"/>
      <c r="AC59" s="72"/>
      <c r="AD59" s="72"/>
      <c r="AE59" s="72"/>
      <c r="AF59" s="72"/>
      <c r="AG59" s="72"/>
      <c r="AH59" s="72"/>
      <c r="AI59" s="72">
        <v>6.2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>
        <v>14.3</v>
      </c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>
        <v>6</v>
      </c>
      <c r="CJ59" s="72"/>
      <c r="CK59" s="72"/>
      <c r="CL59" s="72"/>
      <c r="CM59" s="72">
        <v>11.5</v>
      </c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EN59" s="55"/>
      <c r="EO59" s="56"/>
      <c r="EP59" s="56"/>
      <c r="EQ59" s="57"/>
      <c r="ER59" s="56"/>
      <c r="ES59" s="56"/>
      <c r="ET59" s="56"/>
      <c r="EU59" s="56"/>
      <c r="EV59" s="56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M59" s="49"/>
      <c r="II59" s="71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pans="1:256" s="50" customFormat="1" ht="14.25">
      <c r="A60" s="41"/>
      <c r="B60" s="42"/>
      <c r="C60" s="44"/>
      <c r="D60" s="44"/>
      <c r="E60" s="45">
        <v>1</v>
      </c>
      <c r="F60" s="44"/>
      <c r="G60" s="74">
        <v>1</v>
      </c>
      <c r="H60" s="44"/>
      <c r="I60" s="3"/>
      <c r="J60" s="3"/>
      <c r="K60" s="44"/>
      <c r="L60" s="46" t="s">
        <v>263</v>
      </c>
      <c r="M60" s="46" t="s">
        <v>175</v>
      </c>
      <c r="N60" s="8">
        <v>1970</v>
      </c>
      <c r="O60" s="47">
        <f t="shared" si="0"/>
        <v>63.300000000000004</v>
      </c>
      <c r="P60" s="48">
        <f t="shared" si="1"/>
        <v>2</v>
      </c>
      <c r="Q60" s="71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BA60" s="51">
        <v>42.2</v>
      </c>
      <c r="BX60" s="52">
        <v>21.1</v>
      </c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EN60" s="55"/>
      <c r="EO60" s="56"/>
      <c r="EP60" s="56"/>
      <c r="EQ60" s="57"/>
      <c r="ER60" s="56"/>
      <c r="ES60" s="56"/>
      <c r="ET60" s="56"/>
      <c r="EU60" s="56"/>
      <c r="EV60" s="56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M60" s="49"/>
      <c r="II60" s="71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pans="1:256" s="50" customFormat="1" ht="14.25">
      <c r="A61" s="41"/>
      <c r="B61" s="42"/>
      <c r="C61" s="44"/>
      <c r="D61" s="44"/>
      <c r="E61" s="45"/>
      <c r="F61" s="44"/>
      <c r="G61" s="74">
        <v>3</v>
      </c>
      <c r="H61" s="44"/>
      <c r="I61" s="3"/>
      <c r="J61" s="3">
        <v>3</v>
      </c>
      <c r="K61" s="44"/>
      <c r="L61" s="46" t="s">
        <v>279</v>
      </c>
      <c r="M61" s="46" t="s">
        <v>280</v>
      </c>
      <c r="N61" s="8">
        <v>1977</v>
      </c>
      <c r="O61" s="47">
        <f t="shared" si="0"/>
        <v>57.6</v>
      </c>
      <c r="P61" s="48">
        <f t="shared" si="1"/>
        <v>6</v>
      </c>
      <c r="Q61" s="71"/>
      <c r="R61" s="72"/>
      <c r="S61" s="72"/>
      <c r="T61" s="72"/>
      <c r="U61" s="72">
        <v>16</v>
      </c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>
        <v>6.2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>
        <v>14.3</v>
      </c>
      <c r="AT61" s="72"/>
      <c r="AU61" s="72"/>
      <c r="AV61" s="72"/>
      <c r="AW61" s="72"/>
      <c r="AX61" s="52">
        <v>21.1</v>
      </c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EN61" s="55"/>
      <c r="EO61" s="56"/>
      <c r="EP61" s="56"/>
      <c r="EQ61" s="57"/>
      <c r="ER61" s="56"/>
      <c r="ES61" s="56"/>
      <c r="ET61" s="56"/>
      <c r="EU61" s="56"/>
      <c r="EV61" s="56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M61" s="49"/>
      <c r="II61" s="71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pans="1:256" s="50" customFormat="1" ht="14.25">
      <c r="A62" s="41"/>
      <c r="B62" s="42"/>
      <c r="C62" s="44"/>
      <c r="D62" s="44"/>
      <c r="E62" s="45">
        <v>1</v>
      </c>
      <c r="F62" s="44"/>
      <c r="G62" s="74"/>
      <c r="H62" s="44"/>
      <c r="I62" s="3"/>
      <c r="J62" s="3">
        <v>2</v>
      </c>
      <c r="K62" s="44"/>
      <c r="L62" s="46" t="s">
        <v>277</v>
      </c>
      <c r="M62" s="46" t="s">
        <v>207</v>
      </c>
      <c r="N62" s="8">
        <v>1964</v>
      </c>
      <c r="O62" s="47">
        <f t="shared" si="0"/>
        <v>56.400000000000006</v>
      </c>
      <c r="P62" s="48">
        <f t="shared" si="1"/>
        <v>3</v>
      </c>
      <c r="Q62" s="71"/>
      <c r="R62" s="72"/>
      <c r="S62" s="72"/>
      <c r="T62" s="72"/>
      <c r="U62" s="72"/>
      <c r="V62" s="72"/>
      <c r="W62" s="72"/>
      <c r="X62" s="72">
        <v>8</v>
      </c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>
        <v>6.2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51">
        <v>42.2</v>
      </c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EN62" s="55"/>
      <c r="EO62" s="56"/>
      <c r="EP62" s="56"/>
      <c r="EQ62" s="57"/>
      <c r="ER62" s="56"/>
      <c r="ES62" s="56"/>
      <c r="ET62" s="56"/>
      <c r="EU62" s="56"/>
      <c r="EV62" s="56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M62" s="49"/>
      <c r="II62" s="71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pans="1:256" s="50" customFormat="1" ht="14.25">
      <c r="A63" s="41"/>
      <c r="B63" s="42"/>
      <c r="C63" s="44"/>
      <c r="D63" s="44"/>
      <c r="E63" s="45"/>
      <c r="F63" s="44"/>
      <c r="G63" s="74"/>
      <c r="H63" s="44"/>
      <c r="I63" s="3"/>
      <c r="J63" s="3">
        <v>5</v>
      </c>
      <c r="K63" s="44"/>
      <c r="L63" s="46" t="s">
        <v>264</v>
      </c>
      <c r="M63" s="46" t="s">
        <v>265</v>
      </c>
      <c r="N63" s="8">
        <v>1976</v>
      </c>
      <c r="O63" s="47">
        <f t="shared" si="0"/>
        <v>55.900000000000006</v>
      </c>
      <c r="P63" s="48">
        <f t="shared" si="1"/>
        <v>5</v>
      </c>
      <c r="Q63" s="71"/>
      <c r="R63" s="72"/>
      <c r="S63" s="72"/>
      <c r="T63" s="72">
        <v>10</v>
      </c>
      <c r="U63" s="72"/>
      <c r="V63" s="72"/>
      <c r="W63" s="72"/>
      <c r="X63" s="72"/>
      <c r="Y63" s="72"/>
      <c r="Z63" s="72"/>
      <c r="AA63" s="72">
        <v>11.4</v>
      </c>
      <c r="AB63" s="72"/>
      <c r="AC63" s="72"/>
      <c r="AD63" s="72"/>
      <c r="AE63" s="72"/>
      <c r="AF63" s="72">
        <v>10.2</v>
      </c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>
        <v>10</v>
      </c>
      <c r="AR63" s="72"/>
      <c r="AS63" s="72">
        <v>14.3</v>
      </c>
      <c r="AT63" s="72"/>
      <c r="AU63" s="72"/>
      <c r="AV63" s="72"/>
      <c r="AW63" s="72"/>
      <c r="AX63" s="5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EN63" s="55"/>
      <c r="EO63" s="56"/>
      <c r="EP63" s="56"/>
      <c r="EQ63" s="57"/>
      <c r="ER63" s="56"/>
      <c r="ES63" s="56"/>
      <c r="ET63" s="56"/>
      <c r="EU63" s="56"/>
      <c r="EV63" s="56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M63" s="49"/>
      <c r="II63" s="71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pans="1:256" s="50" customFormat="1" ht="14.25">
      <c r="A64" s="41"/>
      <c r="B64" s="42"/>
      <c r="C64" s="44"/>
      <c r="D64" s="44"/>
      <c r="E64" s="45">
        <v>1</v>
      </c>
      <c r="F64" s="44"/>
      <c r="G64" s="74"/>
      <c r="H64" s="44"/>
      <c r="I64" s="3"/>
      <c r="J64" s="3">
        <v>1</v>
      </c>
      <c r="K64" s="44"/>
      <c r="L64" s="46" t="s">
        <v>304</v>
      </c>
      <c r="M64" s="46" t="s">
        <v>305</v>
      </c>
      <c r="N64" s="8">
        <v>1969</v>
      </c>
      <c r="O64" s="47">
        <f t="shared" si="0"/>
        <v>55.2</v>
      </c>
      <c r="P64" s="48">
        <f t="shared" si="1"/>
        <v>2</v>
      </c>
      <c r="Q64" s="71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51">
        <v>42.2</v>
      </c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>
        <v>13</v>
      </c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EN64" s="55"/>
      <c r="EO64" s="56"/>
      <c r="EP64" s="56"/>
      <c r="EQ64" s="57"/>
      <c r="ER64" s="56"/>
      <c r="ES64" s="56"/>
      <c r="ET64" s="56"/>
      <c r="EU64" s="56"/>
      <c r="EV64" s="56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M64" s="49"/>
      <c r="II64" s="71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pans="1:256" s="50" customFormat="1" ht="14.25">
      <c r="A65" s="41"/>
      <c r="B65" s="42"/>
      <c r="C65" s="44"/>
      <c r="D65" s="44"/>
      <c r="E65" s="45">
        <v>1</v>
      </c>
      <c r="F65" s="44"/>
      <c r="G65" s="74"/>
      <c r="H65" s="44"/>
      <c r="I65" s="3"/>
      <c r="J65" s="3">
        <v>2</v>
      </c>
      <c r="K65" s="44"/>
      <c r="L65" s="46" t="s">
        <v>267</v>
      </c>
      <c r="M65" s="46" t="s">
        <v>214</v>
      </c>
      <c r="N65" s="8">
        <v>1977</v>
      </c>
      <c r="O65" s="47">
        <f t="shared" si="0"/>
        <v>53.6</v>
      </c>
      <c r="P65" s="48">
        <f t="shared" si="1"/>
        <v>3</v>
      </c>
      <c r="Q65" s="71"/>
      <c r="R65" s="72"/>
      <c r="S65" s="72"/>
      <c r="T65" s="72"/>
      <c r="U65" s="72"/>
      <c r="V65" s="72"/>
      <c r="W65" s="72"/>
      <c r="X65" s="72">
        <v>8</v>
      </c>
      <c r="Y65" s="72"/>
      <c r="Z65" s="72"/>
      <c r="AA65" s="72"/>
      <c r="AB65" s="72"/>
      <c r="AC65" s="72">
        <v>3.4</v>
      </c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51">
        <v>42.2</v>
      </c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EN65" s="55"/>
      <c r="EO65" s="56"/>
      <c r="EP65" s="56"/>
      <c r="EQ65" s="57"/>
      <c r="ER65" s="56"/>
      <c r="ES65" s="56"/>
      <c r="ET65" s="56"/>
      <c r="EU65" s="56"/>
      <c r="EV65" s="56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M65" s="49"/>
      <c r="II65" s="71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pans="1:256" s="50" customFormat="1" ht="14.25">
      <c r="A66" s="41"/>
      <c r="B66" s="42"/>
      <c r="C66" s="44"/>
      <c r="D66" s="44"/>
      <c r="E66" s="45"/>
      <c r="F66" s="44"/>
      <c r="G66" s="74"/>
      <c r="H66" s="44"/>
      <c r="I66" s="3"/>
      <c r="J66" s="3">
        <v>5</v>
      </c>
      <c r="K66" s="44"/>
      <c r="L66" s="46" t="s">
        <v>252</v>
      </c>
      <c r="M66" s="46" t="s">
        <v>253</v>
      </c>
      <c r="N66" s="8">
        <v>1963</v>
      </c>
      <c r="O66" s="47">
        <f t="shared" si="0"/>
        <v>52.699999999999996</v>
      </c>
      <c r="P66" s="48">
        <f t="shared" si="1"/>
        <v>5</v>
      </c>
      <c r="Q66" s="71"/>
      <c r="R66" s="72"/>
      <c r="S66" s="72"/>
      <c r="T66" s="72"/>
      <c r="U66" s="72"/>
      <c r="V66" s="72"/>
      <c r="W66" s="72"/>
      <c r="X66" s="72"/>
      <c r="Y66" s="72"/>
      <c r="Z66" s="72"/>
      <c r="AA66" s="72">
        <v>11.4</v>
      </c>
      <c r="AB66" s="72"/>
      <c r="AC66" s="72"/>
      <c r="AD66" s="72"/>
      <c r="AE66" s="72"/>
      <c r="AF66" s="72"/>
      <c r="AG66" s="72"/>
      <c r="AH66" s="72"/>
      <c r="AI66" s="72"/>
      <c r="AJ66" s="72"/>
      <c r="AK66" s="72">
        <v>10</v>
      </c>
      <c r="AL66" s="72"/>
      <c r="AM66" s="72"/>
      <c r="AN66" s="72"/>
      <c r="AO66" s="72"/>
      <c r="AP66" s="72"/>
      <c r="AQ66" s="72"/>
      <c r="AR66" s="72"/>
      <c r="AS66" s="72"/>
      <c r="AT66" s="72"/>
      <c r="AU66" s="72">
        <v>11.3</v>
      </c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>
        <v>10</v>
      </c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>
        <v>10</v>
      </c>
      <c r="CL66" s="72"/>
      <c r="CM66" s="72" t="s">
        <v>176</v>
      </c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EN66" s="55"/>
      <c r="EO66" s="56"/>
      <c r="EP66" s="56"/>
      <c r="EQ66" s="57"/>
      <c r="ER66" s="56"/>
      <c r="ES66" s="56"/>
      <c r="ET66" s="56"/>
      <c r="EU66" s="56"/>
      <c r="EV66" s="56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M66" s="49"/>
      <c r="II66" s="71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pans="1:256" s="50" customFormat="1" ht="14.25">
      <c r="A67" s="41"/>
      <c r="B67" s="42"/>
      <c r="C67" s="44"/>
      <c r="D67" s="44"/>
      <c r="E67" s="45"/>
      <c r="F67" s="44"/>
      <c r="G67" s="74"/>
      <c r="H67" s="44"/>
      <c r="I67" s="3">
        <v>1</v>
      </c>
      <c r="J67" s="3">
        <v>6</v>
      </c>
      <c r="K67" s="44"/>
      <c r="L67" s="46" t="s">
        <v>242</v>
      </c>
      <c r="M67" s="46" t="s">
        <v>228</v>
      </c>
      <c r="N67" s="8">
        <v>1990</v>
      </c>
      <c r="O67" s="47">
        <f t="shared" si="0"/>
        <v>52.400000000000006</v>
      </c>
      <c r="P67" s="48">
        <f t="shared" si="1"/>
        <v>7</v>
      </c>
      <c r="Q67" s="71"/>
      <c r="R67" s="72"/>
      <c r="S67" s="72">
        <v>5.2</v>
      </c>
      <c r="T67" s="72"/>
      <c r="U67" s="72"/>
      <c r="V67" s="72"/>
      <c r="W67" s="72"/>
      <c r="X67" s="72"/>
      <c r="Y67" s="72">
        <v>5.8</v>
      </c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>
        <v>14.3</v>
      </c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>
        <v>12</v>
      </c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DH67" s="50">
        <v>6.4</v>
      </c>
      <c r="DI67" s="50">
        <v>5.5</v>
      </c>
      <c r="DL67" s="50">
        <v>3.2</v>
      </c>
      <c r="EN67" s="55"/>
      <c r="EO67" s="56"/>
      <c r="EP67" s="56"/>
      <c r="EQ67" s="57"/>
      <c r="ER67" s="56"/>
      <c r="ES67" s="56"/>
      <c r="ET67" s="56"/>
      <c r="EU67" s="56"/>
      <c r="EV67" s="56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M67" s="49"/>
      <c r="II67" s="71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pans="1:256" s="50" customFormat="1" ht="14.25">
      <c r="A68" s="41"/>
      <c r="B68" s="32"/>
      <c r="C68" s="44"/>
      <c r="D68" s="44"/>
      <c r="E68" s="45"/>
      <c r="F68" s="44"/>
      <c r="G68" s="74">
        <v>1</v>
      </c>
      <c r="H68" s="44"/>
      <c r="I68" s="3">
        <v>1</v>
      </c>
      <c r="J68" s="3">
        <v>1</v>
      </c>
      <c r="K68" s="44"/>
      <c r="L68" s="46" t="s">
        <v>283</v>
      </c>
      <c r="M68" s="46" t="s">
        <v>284</v>
      </c>
      <c r="N68" s="8">
        <v>1964</v>
      </c>
      <c r="O68" s="47">
        <f t="shared" si="0"/>
        <v>49.8</v>
      </c>
      <c r="P68" s="48">
        <f t="shared" si="1"/>
        <v>3</v>
      </c>
      <c r="Q68" s="71"/>
      <c r="R68" s="72">
        <v>10.7</v>
      </c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>
        <v>12</v>
      </c>
      <c r="BW68" s="72"/>
      <c r="BX68" s="72"/>
      <c r="BY68" s="72"/>
      <c r="BZ68" s="72"/>
      <c r="CA68" s="52">
        <v>21.1</v>
      </c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3"/>
      <c r="CO68" s="73"/>
      <c r="CP68" s="73"/>
      <c r="CQ68" s="73"/>
      <c r="CR68" s="73"/>
      <c r="CS68" s="73"/>
      <c r="CT68" s="73"/>
      <c r="CU68" s="73">
        <v>6</v>
      </c>
      <c r="CV68" s="73"/>
      <c r="CW68" s="73"/>
      <c r="EN68" s="55"/>
      <c r="EO68" s="56"/>
      <c r="EP68" s="56"/>
      <c r="EQ68" s="57"/>
      <c r="ER68" s="56"/>
      <c r="ES68" s="56"/>
      <c r="ET68" s="56"/>
      <c r="EU68" s="56"/>
      <c r="EV68" s="56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M68" s="49"/>
      <c r="II68" s="71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256" s="50" customFormat="1" ht="14.25">
      <c r="A69" s="41"/>
      <c r="B69" s="42"/>
      <c r="C69" s="44"/>
      <c r="D69" s="44"/>
      <c r="E69" s="45"/>
      <c r="F69" s="44"/>
      <c r="G69" s="74">
        <v>2</v>
      </c>
      <c r="H69" s="44"/>
      <c r="I69" s="3"/>
      <c r="J69" s="3">
        <v>1</v>
      </c>
      <c r="K69" s="44"/>
      <c r="L69" s="46" t="s">
        <v>303</v>
      </c>
      <c r="M69" s="46" t="s">
        <v>184</v>
      </c>
      <c r="N69" s="8">
        <v>1971</v>
      </c>
      <c r="O69" s="47">
        <f t="shared" si="0"/>
        <v>48.400000000000006</v>
      </c>
      <c r="P69" s="48">
        <f t="shared" si="1"/>
        <v>3</v>
      </c>
      <c r="Q69" s="71"/>
      <c r="R69" s="72"/>
      <c r="S69" s="72"/>
      <c r="T69" s="72"/>
      <c r="U69" s="72"/>
      <c r="V69" s="72"/>
      <c r="W69" s="72"/>
      <c r="X69" s="72"/>
      <c r="Y69" s="72"/>
      <c r="Z69" s="52">
        <v>21.1</v>
      </c>
      <c r="AA69" s="72"/>
      <c r="AB69" s="72"/>
      <c r="AC69" s="72"/>
      <c r="AD69" s="72"/>
      <c r="AE69" s="72"/>
      <c r="AF69" s="72"/>
      <c r="AG69" s="72"/>
      <c r="AH69" s="72"/>
      <c r="AI69" s="72">
        <v>6.2</v>
      </c>
      <c r="AJ69" s="72"/>
      <c r="AK69" s="72"/>
      <c r="AL69" s="72"/>
      <c r="AM69" s="72"/>
      <c r="AN69" s="72"/>
      <c r="AO69" s="72"/>
      <c r="AQ69" s="72"/>
      <c r="AR69" s="72"/>
      <c r="AS69" s="72"/>
      <c r="AT69" s="72">
        <v>21.1</v>
      </c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EN69" s="55"/>
      <c r="EO69" s="56"/>
      <c r="EP69" s="56"/>
      <c r="EQ69" s="57"/>
      <c r="ER69" s="56"/>
      <c r="ES69" s="56"/>
      <c r="ET69" s="56"/>
      <c r="EU69" s="56"/>
      <c r="EV69" s="56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M69" s="49"/>
      <c r="II69" s="71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pans="1:256" s="50" customFormat="1" ht="14.25">
      <c r="A70" s="41" t="s">
        <v>176</v>
      </c>
      <c r="B70" s="42"/>
      <c r="C70" s="44"/>
      <c r="D70" s="44"/>
      <c r="E70" s="45"/>
      <c r="F70" s="44"/>
      <c r="G70" s="74"/>
      <c r="H70" s="44"/>
      <c r="I70" s="3">
        <v>1</v>
      </c>
      <c r="J70" s="3">
        <v>3</v>
      </c>
      <c r="K70" s="44">
        <v>2</v>
      </c>
      <c r="L70" s="46" t="s">
        <v>274</v>
      </c>
      <c r="M70" s="46" t="s">
        <v>275</v>
      </c>
      <c r="N70" s="8">
        <v>1959</v>
      </c>
      <c r="O70" s="47">
        <f t="shared" si="0"/>
        <v>45.5</v>
      </c>
      <c r="P70" s="48">
        <f t="shared" si="1"/>
        <v>6</v>
      </c>
      <c r="Q70" s="71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>
        <v>10</v>
      </c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>
        <v>3</v>
      </c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>
        <v>9</v>
      </c>
      <c r="BR70" s="72">
        <v>5</v>
      </c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>
        <v>12.5</v>
      </c>
      <c r="CG70" s="72"/>
      <c r="CH70" s="72"/>
      <c r="CI70" s="72">
        <v>6</v>
      </c>
      <c r="CJ70" s="72"/>
      <c r="CK70" s="72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EN70" s="55"/>
      <c r="EO70" s="56"/>
      <c r="EP70" s="56"/>
      <c r="EQ70" s="57"/>
      <c r="ER70" s="56"/>
      <c r="ES70" s="56"/>
      <c r="ET70" s="56"/>
      <c r="EU70" s="56"/>
      <c r="EV70" s="56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M70" s="49"/>
      <c r="II70" s="71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pans="1:256" s="50" customFormat="1" ht="14.25">
      <c r="A71" s="41"/>
      <c r="B71" s="42"/>
      <c r="C71" s="44"/>
      <c r="D71" s="44"/>
      <c r="E71" s="45"/>
      <c r="F71" s="44"/>
      <c r="G71" s="74">
        <v>1</v>
      </c>
      <c r="H71" s="44"/>
      <c r="I71" s="3"/>
      <c r="J71" s="3">
        <v>1</v>
      </c>
      <c r="K71" s="44"/>
      <c r="L71" s="46" t="s">
        <v>341</v>
      </c>
      <c r="M71" s="46" t="s">
        <v>342</v>
      </c>
      <c r="N71" s="8">
        <v>1977</v>
      </c>
      <c r="O71" s="47">
        <f t="shared" si="0"/>
        <v>45.400000000000006</v>
      </c>
      <c r="P71" s="48">
        <f t="shared" si="1"/>
        <v>2</v>
      </c>
      <c r="Q71" s="71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>
        <v>10</v>
      </c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>
        <v>14.3</v>
      </c>
      <c r="AT71" s="72"/>
      <c r="AU71" s="72"/>
      <c r="AV71" s="72"/>
      <c r="AW71" s="72"/>
      <c r="AX71" s="72"/>
      <c r="AY71" s="72"/>
      <c r="BX71" s="52">
        <v>21.1</v>
      </c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EN71" s="55"/>
      <c r="EO71" s="56"/>
      <c r="EP71" s="56"/>
      <c r="EQ71" s="57"/>
      <c r="ER71" s="56"/>
      <c r="ES71" s="56"/>
      <c r="ET71" s="56"/>
      <c r="EU71" s="56"/>
      <c r="EV71" s="56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M71" s="49"/>
      <c r="II71" s="71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pans="1:256" s="50" customFormat="1" ht="14.25">
      <c r="A72" s="41"/>
      <c r="B72" s="42"/>
      <c r="C72" s="44"/>
      <c r="D72" s="44"/>
      <c r="E72" s="45"/>
      <c r="F72" s="44"/>
      <c r="G72" s="74">
        <v>1</v>
      </c>
      <c r="H72" s="44"/>
      <c r="I72" s="3"/>
      <c r="J72" s="3">
        <v>2</v>
      </c>
      <c r="K72" s="44"/>
      <c r="L72" s="46" t="s">
        <v>339</v>
      </c>
      <c r="M72" s="46" t="s">
        <v>340</v>
      </c>
      <c r="N72" s="8">
        <v>1974</v>
      </c>
      <c r="O72" s="47">
        <f t="shared" si="0"/>
        <v>45.400000000000006</v>
      </c>
      <c r="P72" s="48">
        <f t="shared" si="1"/>
        <v>3</v>
      </c>
      <c r="Q72" s="71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>
        <v>10</v>
      </c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>
        <v>14.3</v>
      </c>
      <c r="AT72" s="72"/>
      <c r="AU72" s="72"/>
      <c r="AV72" s="72"/>
      <c r="AW72" s="72"/>
      <c r="AX72" s="72"/>
      <c r="AY72" s="72"/>
      <c r="BX72" s="52">
        <v>21.1</v>
      </c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EN72" s="55"/>
      <c r="EO72" s="56"/>
      <c r="EP72" s="56"/>
      <c r="EQ72" s="57"/>
      <c r="ER72" s="56"/>
      <c r="ES72" s="56"/>
      <c r="ET72" s="56"/>
      <c r="EU72" s="56"/>
      <c r="EV72" s="56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M72" s="49"/>
      <c r="II72" s="71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pans="1:256" s="50" customFormat="1" ht="14.25">
      <c r="A73" s="41"/>
      <c r="B73" s="42"/>
      <c r="C73" s="44"/>
      <c r="D73" s="44"/>
      <c r="E73" s="45"/>
      <c r="F73" s="44"/>
      <c r="G73" s="74"/>
      <c r="H73" s="44"/>
      <c r="I73" s="3">
        <v>1</v>
      </c>
      <c r="J73" s="3">
        <v>3</v>
      </c>
      <c r="K73" s="44"/>
      <c r="L73" s="46" t="s">
        <v>318</v>
      </c>
      <c r="M73" s="46" t="s">
        <v>196</v>
      </c>
      <c r="N73" s="8">
        <v>1960</v>
      </c>
      <c r="O73" s="47">
        <f t="shared" si="0"/>
        <v>45.3</v>
      </c>
      <c r="P73" s="48">
        <f t="shared" si="1"/>
        <v>4</v>
      </c>
      <c r="Q73" s="71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>
        <v>15</v>
      </c>
      <c r="AM73" s="72"/>
      <c r="AN73" s="72"/>
      <c r="AO73" s="72"/>
      <c r="AP73" s="72"/>
      <c r="AQ73" s="72">
        <v>10</v>
      </c>
      <c r="AR73" s="72"/>
      <c r="AS73" s="72">
        <v>14.3</v>
      </c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3"/>
      <c r="CO73" s="73"/>
      <c r="CP73" s="73"/>
      <c r="CQ73" s="73"/>
      <c r="CR73" s="73"/>
      <c r="CS73" s="73">
        <v>6</v>
      </c>
      <c r="CT73" s="73"/>
      <c r="CU73" s="73"/>
      <c r="CV73" s="73"/>
      <c r="CW73" s="73"/>
      <c r="EN73" s="55"/>
      <c r="EO73" s="56"/>
      <c r="EP73" s="56"/>
      <c r="EQ73" s="57"/>
      <c r="ER73" s="56"/>
      <c r="ES73" s="56"/>
      <c r="ET73" s="56"/>
      <c r="EU73" s="56"/>
      <c r="EV73" s="56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M73" s="49"/>
      <c r="II73" s="71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pans="1:256" s="50" customFormat="1" ht="14.25">
      <c r="A74" s="41"/>
      <c r="B74" s="42"/>
      <c r="C74" s="44"/>
      <c r="D74" s="44"/>
      <c r="E74" s="45"/>
      <c r="F74" s="44"/>
      <c r="G74" s="74"/>
      <c r="H74" s="44"/>
      <c r="I74" s="3"/>
      <c r="J74" s="3">
        <v>3</v>
      </c>
      <c r="K74" s="44"/>
      <c r="L74" s="46" t="s">
        <v>313</v>
      </c>
      <c r="M74" s="46" t="s">
        <v>212</v>
      </c>
      <c r="N74" s="8">
        <v>1966</v>
      </c>
      <c r="O74" s="47">
        <f t="shared" si="0"/>
        <v>45</v>
      </c>
      <c r="P74" s="48">
        <f t="shared" si="1"/>
        <v>3</v>
      </c>
      <c r="Q74" s="71"/>
      <c r="R74" s="72"/>
      <c r="S74" s="72"/>
      <c r="T74" s="72"/>
      <c r="U74" s="72"/>
      <c r="V74" s="72">
        <v>6.3</v>
      </c>
      <c r="W74" s="72"/>
      <c r="X74" s="72"/>
      <c r="Y74" s="72"/>
      <c r="Z74" s="72"/>
      <c r="AA74" s="72">
        <v>11.4</v>
      </c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>
        <v>14.3</v>
      </c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>
        <v>13</v>
      </c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EN74" s="55"/>
      <c r="EO74" s="56"/>
      <c r="EP74" s="56"/>
      <c r="EQ74" s="57"/>
      <c r="ER74" s="56"/>
      <c r="ES74" s="56"/>
      <c r="ET74" s="56"/>
      <c r="EU74" s="56"/>
      <c r="EV74" s="56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M74" s="49"/>
      <c r="II74" s="71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pans="1:256" s="50" customFormat="1" ht="14.25">
      <c r="A75" s="41"/>
      <c r="B75" s="42"/>
      <c r="C75" s="44"/>
      <c r="D75" s="44"/>
      <c r="E75" s="45"/>
      <c r="F75" s="44"/>
      <c r="G75" s="74"/>
      <c r="H75" s="44"/>
      <c r="I75" s="3">
        <v>2</v>
      </c>
      <c r="J75" s="3">
        <v>3</v>
      </c>
      <c r="K75" s="44"/>
      <c r="L75" s="46" t="s">
        <v>270</v>
      </c>
      <c r="M75" s="46" t="s">
        <v>271</v>
      </c>
      <c r="N75" s="8">
        <v>1945</v>
      </c>
      <c r="O75" s="47">
        <f t="shared" si="0"/>
        <v>45</v>
      </c>
      <c r="P75" s="48">
        <f t="shared" si="1"/>
        <v>5</v>
      </c>
      <c r="Q75" s="71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>
        <v>10</v>
      </c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>
        <v>15</v>
      </c>
      <c r="CE75" s="72"/>
      <c r="CF75" s="72"/>
      <c r="CG75" s="72"/>
      <c r="CH75" s="72"/>
      <c r="CI75" s="72">
        <v>6</v>
      </c>
      <c r="CJ75" s="72"/>
      <c r="CK75" s="72"/>
      <c r="CL75" s="72"/>
      <c r="CM75" s="72"/>
      <c r="CN75" s="73"/>
      <c r="CO75" s="73">
        <v>10</v>
      </c>
      <c r="CP75" s="73"/>
      <c r="CQ75" s="73"/>
      <c r="CR75" s="73"/>
      <c r="CS75" s="73"/>
      <c r="CT75" s="73"/>
      <c r="CU75" s="73">
        <v>4</v>
      </c>
      <c r="CV75" s="73"/>
      <c r="CW75" s="73"/>
      <c r="EN75" s="55"/>
      <c r="EO75" s="56"/>
      <c r="EP75" s="56"/>
      <c r="EQ75" s="57"/>
      <c r="ER75" s="56"/>
      <c r="ES75" s="56"/>
      <c r="ET75" s="56"/>
      <c r="EU75" s="56"/>
      <c r="EV75" s="56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M75" s="49"/>
      <c r="II75" s="71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pans="1:256" s="50" customFormat="1" ht="14.25">
      <c r="A76" s="41" t="s">
        <v>176</v>
      </c>
      <c r="B76" s="42"/>
      <c r="C76" s="44"/>
      <c r="D76" s="44"/>
      <c r="E76" s="45">
        <v>1</v>
      </c>
      <c r="F76" s="44"/>
      <c r="G76" s="74"/>
      <c r="H76" s="44"/>
      <c r="I76" s="3"/>
      <c r="J76" s="3"/>
      <c r="K76" s="44"/>
      <c r="L76" s="46" t="s">
        <v>268</v>
      </c>
      <c r="M76" s="46" t="s">
        <v>269</v>
      </c>
      <c r="N76" s="8">
        <v>1963</v>
      </c>
      <c r="O76" s="47">
        <f t="shared" si="0"/>
        <v>42.2</v>
      </c>
      <c r="P76" s="48">
        <f t="shared" si="1"/>
        <v>1</v>
      </c>
      <c r="Q76" s="71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51">
        <v>42.2</v>
      </c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EN76" s="55"/>
      <c r="EO76" s="56"/>
      <c r="EP76" s="56"/>
      <c r="EQ76" s="57"/>
      <c r="ER76" s="56"/>
      <c r="ES76" s="56"/>
      <c r="ET76" s="56"/>
      <c r="EU76" s="56"/>
      <c r="EV76" s="56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M76" s="49"/>
      <c r="II76" s="71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pans="1:256" s="50" customFormat="1" ht="14.25">
      <c r="A77" s="41"/>
      <c r="B77" s="42"/>
      <c r="C77" s="44"/>
      <c r="D77" s="44"/>
      <c r="E77" s="45"/>
      <c r="F77" s="44"/>
      <c r="G77" s="74"/>
      <c r="H77" s="44"/>
      <c r="I77" s="3">
        <v>2</v>
      </c>
      <c r="J77" s="3">
        <v>3</v>
      </c>
      <c r="K77" s="44"/>
      <c r="L77" s="46" t="s">
        <v>337</v>
      </c>
      <c r="M77" s="46" t="s">
        <v>338</v>
      </c>
      <c r="N77" s="8">
        <v>1983</v>
      </c>
      <c r="O77" s="47">
        <f t="shared" si="0"/>
        <v>41.800000000000004</v>
      </c>
      <c r="P77" s="48">
        <f t="shared" si="1"/>
        <v>5</v>
      </c>
      <c r="Q77" s="71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>
        <v>6.2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>
        <v>14.3</v>
      </c>
      <c r="AT77" s="72"/>
      <c r="AU77" s="72"/>
      <c r="AV77" s="72"/>
      <c r="AW77" s="72"/>
      <c r="AX77" s="72"/>
      <c r="AY77" s="72">
        <v>12.5</v>
      </c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3"/>
      <c r="CO77" s="73"/>
      <c r="CP77" s="73"/>
      <c r="CQ77" s="73"/>
      <c r="CR77" s="73"/>
      <c r="CS77" s="73">
        <v>4.8</v>
      </c>
      <c r="CT77" s="73"/>
      <c r="CU77" s="73">
        <v>4</v>
      </c>
      <c r="CV77" s="73"/>
      <c r="CW77" s="73"/>
      <c r="EN77" s="55"/>
      <c r="EO77" s="56"/>
      <c r="EP77" s="56"/>
      <c r="EQ77" s="57"/>
      <c r="ER77" s="56"/>
      <c r="ES77" s="56"/>
      <c r="ET77" s="56"/>
      <c r="EU77" s="56"/>
      <c r="EV77" s="56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M77" s="49"/>
      <c r="II77" s="71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pans="1:256" s="50" customFormat="1" ht="14.25">
      <c r="A78" s="41"/>
      <c r="B78" s="42"/>
      <c r="C78" s="44"/>
      <c r="D78" s="44"/>
      <c r="E78" s="45"/>
      <c r="F78" s="44"/>
      <c r="G78" s="74"/>
      <c r="H78" s="44"/>
      <c r="I78" s="3"/>
      <c r="J78" s="3">
        <v>4</v>
      </c>
      <c r="K78" s="44"/>
      <c r="L78" s="46" t="s">
        <v>308</v>
      </c>
      <c r="M78" s="46" t="s">
        <v>173</v>
      </c>
      <c r="N78" s="8">
        <v>1955</v>
      </c>
      <c r="O78" s="47">
        <f t="shared" si="0"/>
        <v>41.3</v>
      </c>
      <c r="P78" s="48">
        <f t="shared" si="1"/>
        <v>4</v>
      </c>
      <c r="Q78" s="71"/>
      <c r="R78" s="72"/>
      <c r="S78" s="72"/>
      <c r="T78" s="72"/>
      <c r="U78" s="72"/>
      <c r="V78" s="72">
        <v>8.3</v>
      </c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>
        <v>6.2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>
        <v>14.3</v>
      </c>
      <c r="AT78" s="72"/>
      <c r="AU78" s="72"/>
      <c r="AV78" s="72"/>
      <c r="AW78" s="72"/>
      <c r="AX78" s="72"/>
      <c r="AY78" s="72">
        <v>12.5</v>
      </c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EN78" s="55"/>
      <c r="EO78" s="56"/>
      <c r="EP78" s="56"/>
      <c r="EQ78" s="57"/>
      <c r="ER78" s="56"/>
      <c r="ES78" s="56"/>
      <c r="ET78" s="56"/>
      <c r="EU78" s="56"/>
      <c r="EV78" s="56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M78" s="49"/>
      <c r="II78" s="71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pans="1:256" s="50" customFormat="1" ht="14.25">
      <c r="A79" s="41" t="s">
        <v>176</v>
      </c>
      <c r="B79" s="42"/>
      <c r="C79" s="44"/>
      <c r="D79" s="44"/>
      <c r="E79" s="45"/>
      <c r="F79" s="44"/>
      <c r="G79" s="74"/>
      <c r="H79" s="44"/>
      <c r="I79" s="3">
        <v>1</v>
      </c>
      <c r="J79" s="3">
        <v>3</v>
      </c>
      <c r="K79" s="44"/>
      <c r="L79" s="46" t="s">
        <v>333</v>
      </c>
      <c r="M79" s="46" t="s">
        <v>192</v>
      </c>
      <c r="N79" s="8">
        <v>1974</v>
      </c>
      <c r="O79" s="47">
        <f t="shared" si="0"/>
        <v>36.699999999999996</v>
      </c>
      <c r="P79" s="48">
        <f t="shared" si="1"/>
        <v>4</v>
      </c>
      <c r="Q79" s="71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>
        <v>3.4</v>
      </c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>
        <v>14.3</v>
      </c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>
        <v>13</v>
      </c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3"/>
      <c r="CO79" s="73"/>
      <c r="CP79" s="73"/>
      <c r="CQ79" s="73"/>
      <c r="CR79" s="73"/>
      <c r="CS79" s="73">
        <v>6</v>
      </c>
      <c r="CT79" s="73"/>
      <c r="CU79" s="73"/>
      <c r="CV79" s="73"/>
      <c r="CW79" s="73"/>
      <c r="EN79" s="55"/>
      <c r="EO79" s="56"/>
      <c r="EP79" s="56"/>
      <c r="EQ79" s="57"/>
      <c r="ER79" s="56"/>
      <c r="ES79" s="56"/>
      <c r="ET79" s="56"/>
      <c r="EU79" s="56"/>
      <c r="EV79" s="56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M79" s="49"/>
      <c r="II79" s="71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pans="1:256" s="50" customFormat="1" ht="14.25">
      <c r="A80" s="41"/>
      <c r="B80" s="42"/>
      <c r="C80" s="44"/>
      <c r="D80" s="44"/>
      <c r="E80" s="45"/>
      <c r="F80" s="44"/>
      <c r="G80" s="74"/>
      <c r="H80" s="44"/>
      <c r="I80" s="36"/>
      <c r="J80" s="36">
        <v>3</v>
      </c>
      <c r="K80" s="36"/>
      <c r="L80" s="46" t="s">
        <v>285</v>
      </c>
      <c r="M80" s="46" t="s">
        <v>286</v>
      </c>
      <c r="N80" s="8">
        <v>1969</v>
      </c>
      <c r="O80" s="47">
        <f t="shared" si="0"/>
        <v>36.3</v>
      </c>
      <c r="P80" s="48">
        <f t="shared" si="1"/>
        <v>3</v>
      </c>
      <c r="Q80" s="71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>
        <v>14.3</v>
      </c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>
        <v>10</v>
      </c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>
        <v>12</v>
      </c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EN80" s="55"/>
      <c r="EO80" s="56"/>
      <c r="EP80" s="56"/>
      <c r="EQ80" s="57"/>
      <c r="ER80" s="56"/>
      <c r="ES80" s="56"/>
      <c r="ET80" s="56"/>
      <c r="EU80" s="56"/>
      <c r="EV80" s="56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M80" s="49"/>
      <c r="II80" s="71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pans="1:256" s="50" customFormat="1" ht="14.25">
      <c r="A81" s="41"/>
      <c r="B81" s="42"/>
      <c r="C81" s="36"/>
      <c r="D81" s="44"/>
      <c r="E81" s="45"/>
      <c r="F81" s="44"/>
      <c r="G81" s="74"/>
      <c r="H81" s="44"/>
      <c r="I81" s="3"/>
      <c r="J81" s="3">
        <v>4</v>
      </c>
      <c r="K81" s="44">
        <v>1</v>
      </c>
      <c r="L81" s="46" t="s">
        <v>296</v>
      </c>
      <c r="M81" s="46" t="s">
        <v>248</v>
      </c>
      <c r="N81" s="8">
        <v>1998</v>
      </c>
      <c r="O81" s="47">
        <f t="shared" si="0"/>
        <v>35.5</v>
      </c>
      <c r="P81" s="48">
        <f t="shared" si="1"/>
        <v>5</v>
      </c>
      <c r="Q81" s="71"/>
      <c r="R81" s="72"/>
      <c r="S81" s="72"/>
      <c r="T81" s="72"/>
      <c r="U81" s="72"/>
      <c r="V81" s="72">
        <v>8.3</v>
      </c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>
        <v>6.2</v>
      </c>
      <c r="AJ81" s="72"/>
      <c r="AK81" s="72"/>
      <c r="AL81" s="72"/>
      <c r="AM81" s="72"/>
      <c r="AN81" s="72"/>
      <c r="AO81" s="72"/>
      <c r="AP81" s="72"/>
      <c r="AQ81" s="72">
        <v>10</v>
      </c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>
        <v>3</v>
      </c>
      <c r="BV81" s="72"/>
      <c r="BW81" s="72"/>
      <c r="BX81" s="72"/>
      <c r="BY81" s="72"/>
      <c r="BZ81" s="72"/>
      <c r="CA81" s="72"/>
      <c r="CB81" s="72"/>
      <c r="CC81" s="72"/>
      <c r="CD81" s="72"/>
      <c r="CE81" s="72">
        <v>8</v>
      </c>
      <c r="CF81" s="72"/>
      <c r="CG81" s="72"/>
      <c r="CH81" s="72"/>
      <c r="CI81" s="72"/>
      <c r="CJ81" s="72"/>
      <c r="CK81" s="72"/>
      <c r="CL81" s="72"/>
      <c r="CM81" s="72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EN81" s="55"/>
      <c r="EO81" s="56"/>
      <c r="EP81" s="56"/>
      <c r="EQ81" s="57"/>
      <c r="ER81" s="56"/>
      <c r="ES81" s="56"/>
      <c r="ET81" s="56"/>
      <c r="EU81" s="56"/>
      <c r="EV81" s="56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M81" s="49"/>
      <c r="II81" s="71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  <row r="82" spans="1:256" s="50" customFormat="1" ht="14.25">
      <c r="A82" s="41"/>
      <c r="B82" s="42"/>
      <c r="C82" s="44"/>
      <c r="D82" s="44"/>
      <c r="E82" s="45"/>
      <c r="F82" s="44"/>
      <c r="G82" s="74">
        <v>1</v>
      </c>
      <c r="H82" s="44"/>
      <c r="I82" s="3"/>
      <c r="J82" s="3">
        <v>1</v>
      </c>
      <c r="K82" s="44"/>
      <c r="L82" s="46" t="s">
        <v>327</v>
      </c>
      <c r="M82" s="46" t="s">
        <v>239</v>
      </c>
      <c r="N82" s="8">
        <v>1965</v>
      </c>
      <c r="O82" s="47">
        <f t="shared" si="0"/>
        <v>34.1</v>
      </c>
      <c r="P82" s="48">
        <f t="shared" si="1"/>
        <v>2</v>
      </c>
      <c r="Q82" s="71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52">
        <v>21.1</v>
      </c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>
        <v>13</v>
      </c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EN82" s="55"/>
      <c r="EO82" s="56"/>
      <c r="EP82" s="56"/>
      <c r="EQ82" s="57"/>
      <c r="ER82" s="56"/>
      <c r="ES82" s="56"/>
      <c r="ET82" s="56"/>
      <c r="EU82" s="56"/>
      <c r="EV82" s="56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M82" s="49"/>
      <c r="II82" s="71"/>
      <c r="IJ82" s="55"/>
      <c r="IK82" s="55"/>
      <c r="IL82" s="55"/>
      <c r="IM82" s="55"/>
      <c r="IN82" s="55"/>
      <c r="IO82" s="55"/>
      <c r="IP82" s="55"/>
      <c r="IQ82" s="55"/>
      <c r="IR82" s="55"/>
      <c r="IS82" s="55"/>
      <c r="IT82" s="55"/>
      <c r="IU82" s="55"/>
      <c r="IV82" s="55"/>
    </row>
    <row r="83" spans="1:256" s="50" customFormat="1" ht="14.25">
      <c r="A83" s="41"/>
      <c r="B83" s="42"/>
      <c r="C83" s="44"/>
      <c r="D83" s="36"/>
      <c r="E83" s="45"/>
      <c r="F83" s="44"/>
      <c r="G83" s="74"/>
      <c r="H83" s="44"/>
      <c r="I83" s="3"/>
      <c r="J83" s="3">
        <v>4</v>
      </c>
      <c r="K83" s="44"/>
      <c r="L83" s="46" t="s">
        <v>294</v>
      </c>
      <c r="M83" s="46" t="s">
        <v>295</v>
      </c>
      <c r="N83" s="8">
        <v>1969</v>
      </c>
      <c r="O83" s="47">
        <f t="shared" si="0"/>
        <v>33.9</v>
      </c>
      <c r="P83" s="48">
        <f t="shared" si="1"/>
        <v>4</v>
      </c>
      <c r="Q83" s="71"/>
      <c r="R83" s="72"/>
      <c r="S83" s="72"/>
      <c r="T83" s="72"/>
      <c r="U83" s="72"/>
      <c r="V83" s="72">
        <v>6.3</v>
      </c>
      <c r="W83" s="72"/>
      <c r="X83" s="72"/>
      <c r="Y83" s="72"/>
      <c r="Z83" s="72"/>
      <c r="AA83" s="72">
        <v>11.4</v>
      </c>
      <c r="AB83" s="72"/>
      <c r="AC83" s="72"/>
      <c r="AD83" s="72"/>
      <c r="AE83" s="72"/>
      <c r="AF83" s="72"/>
      <c r="AG83" s="72"/>
      <c r="AH83" s="72"/>
      <c r="AI83" s="72">
        <v>6.2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>
        <v>10</v>
      </c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5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EN83" s="55"/>
      <c r="EO83" s="56"/>
      <c r="EP83" s="56"/>
      <c r="EQ83" s="57"/>
      <c r="ER83" s="56"/>
      <c r="ES83" s="56"/>
      <c r="ET83" s="56"/>
      <c r="EU83" s="56"/>
      <c r="EV83" s="56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M83" s="49"/>
      <c r="II83" s="71"/>
      <c r="IJ83" s="55"/>
      <c r="IK83" s="55"/>
      <c r="IL83" s="55"/>
      <c r="IM83" s="55"/>
      <c r="IN83" s="55"/>
      <c r="IO83" s="55"/>
      <c r="IP83" s="55"/>
      <c r="IQ83" s="55"/>
      <c r="IR83" s="55"/>
      <c r="IS83" s="55"/>
      <c r="IT83" s="55"/>
      <c r="IU83" s="55"/>
      <c r="IV83" s="55"/>
    </row>
    <row r="84" spans="1:256" s="50" customFormat="1" ht="14.25">
      <c r="A84" s="41"/>
      <c r="B84" s="42"/>
      <c r="C84" s="44"/>
      <c r="D84" s="44"/>
      <c r="E84" s="45"/>
      <c r="F84" s="44"/>
      <c r="G84" s="74">
        <v>1</v>
      </c>
      <c r="H84" s="44"/>
      <c r="I84" s="3">
        <v>2</v>
      </c>
      <c r="J84" s="3"/>
      <c r="K84" s="44"/>
      <c r="L84" s="46" t="s">
        <v>259</v>
      </c>
      <c r="M84" s="46" t="s">
        <v>260</v>
      </c>
      <c r="N84" s="8">
        <v>1972</v>
      </c>
      <c r="O84" s="47">
        <f t="shared" si="0"/>
        <v>33.1</v>
      </c>
      <c r="P84" s="48">
        <f t="shared" si="1"/>
        <v>3</v>
      </c>
      <c r="Q84" s="71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>
        <v>21.1</v>
      </c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3"/>
      <c r="CO84" s="73"/>
      <c r="CP84" s="73"/>
      <c r="CQ84" s="73"/>
      <c r="CR84" s="73"/>
      <c r="CS84" s="73">
        <v>6</v>
      </c>
      <c r="CT84" s="73"/>
      <c r="CU84" s="73">
        <v>6</v>
      </c>
      <c r="CV84" s="73"/>
      <c r="CW84" s="73"/>
      <c r="EN84" s="55"/>
      <c r="EO84" s="56"/>
      <c r="EP84" s="56"/>
      <c r="EQ84" s="57"/>
      <c r="ER84" s="56"/>
      <c r="ES84" s="56"/>
      <c r="ET84" s="56"/>
      <c r="EU84" s="56"/>
      <c r="EV84" s="56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M84" s="49"/>
      <c r="II84" s="71"/>
      <c r="IJ84" s="55"/>
      <c r="IK84" s="55"/>
      <c r="IL84" s="55"/>
      <c r="IM84" s="55"/>
      <c r="IN84" s="55"/>
      <c r="IO84" s="55"/>
      <c r="IP84" s="55"/>
      <c r="IQ84" s="55"/>
      <c r="IR84" s="55"/>
      <c r="IS84" s="55"/>
      <c r="IT84" s="55"/>
      <c r="IU84" s="55"/>
      <c r="IV84" s="55"/>
    </row>
    <row r="85" spans="1:256" s="50" customFormat="1" ht="14.25">
      <c r="A85" s="41"/>
      <c r="B85" s="42"/>
      <c r="C85" s="44"/>
      <c r="D85" s="44"/>
      <c r="E85" s="35"/>
      <c r="F85" s="36"/>
      <c r="G85" s="70"/>
      <c r="H85" s="36"/>
      <c r="I85" s="36">
        <v>1</v>
      </c>
      <c r="J85" s="36">
        <v>2</v>
      </c>
      <c r="K85" s="36"/>
      <c r="L85" s="46" t="s">
        <v>349</v>
      </c>
      <c r="M85" s="46" t="s">
        <v>262</v>
      </c>
      <c r="N85" s="8">
        <v>1974</v>
      </c>
      <c r="O85" s="47">
        <f t="shared" si="0"/>
        <v>31.700000000000003</v>
      </c>
      <c r="P85" s="48">
        <f t="shared" si="1"/>
        <v>3</v>
      </c>
      <c r="Q85" s="29"/>
      <c r="R85" s="72"/>
      <c r="S85" s="72"/>
      <c r="T85" s="72"/>
      <c r="U85" s="72"/>
      <c r="V85" s="72"/>
      <c r="W85" s="72"/>
      <c r="X85" s="72"/>
      <c r="Y85" s="72"/>
      <c r="Z85" s="72"/>
      <c r="AA85" s="72">
        <v>11.4</v>
      </c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>
        <v>14.3</v>
      </c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3"/>
      <c r="CO85" s="73"/>
      <c r="CP85" s="73"/>
      <c r="CQ85" s="73"/>
      <c r="CR85" s="73"/>
      <c r="CS85" s="73">
        <v>6</v>
      </c>
      <c r="CT85" s="29"/>
      <c r="CU85" s="29"/>
      <c r="CV85" s="29"/>
      <c r="CW85" s="29"/>
      <c r="DJ85" s="29"/>
      <c r="DK85" s="29"/>
      <c r="DL85" s="29"/>
      <c r="DM85" s="29"/>
      <c r="EN85" s="55"/>
      <c r="EO85" s="56"/>
      <c r="EP85" s="56"/>
      <c r="EQ85" s="57"/>
      <c r="ER85" s="56"/>
      <c r="ES85" s="56"/>
      <c r="ET85" s="56"/>
      <c r="EU85" s="56"/>
      <c r="EV85" s="56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M85" s="49"/>
      <c r="II85" s="71"/>
      <c r="IJ85" s="55"/>
      <c r="IK85" s="55"/>
      <c r="IL85" s="55"/>
      <c r="IM85" s="55"/>
      <c r="IN85" s="55"/>
      <c r="IO85" s="55"/>
      <c r="IP85" s="55"/>
      <c r="IQ85" s="55"/>
      <c r="IR85" s="55"/>
      <c r="IS85" s="55"/>
      <c r="IT85" s="55"/>
      <c r="IU85" s="55"/>
      <c r="IV85" s="55"/>
    </row>
    <row r="86" spans="1:256" s="50" customFormat="1" ht="14.25">
      <c r="A86" s="41"/>
      <c r="B86" s="42"/>
      <c r="C86" s="44"/>
      <c r="D86" s="44"/>
      <c r="E86" s="45"/>
      <c r="F86" s="44"/>
      <c r="G86" s="74"/>
      <c r="H86" s="44"/>
      <c r="I86" s="3"/>
      <c r="J86" s="3">
        <v>3</v>
      </c>
      <c r="K86" s="44"/>
      <c r="L86" s="46" t="s">
        <v>281</v>
      </c>
      <c r="M86" s="46" t="s">
        <v>282</v>
      </c>
      <c r="N86" s="8">
        <v>1965</v>
      </c>
      <c r="O86" s="47">
        <f t="shared" si="0"/>
        <v>31.5</v>
      </c>
      <c r="P86" s="48">
        <f t="shared" si="1"/>
        <v>3</v>
      </c>
      <c r="Q86" s="71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>
        <v>10</v>
      </c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>
        <v>9</v>
      </c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>
        <v>12.5</v>
      </c>
      <c r="CG86" s="72"/>
      <c r="CH86" s="72"/>
      <c r="CI86" s="72"/>
      <c r="CJ86" s="72"/>
      <c r="CK86" s="72"/>
      <c r="CL86" s="72"/>
      <c r="CM86" s="72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EN86" s="55"/>
      <c r="EO86" s="56"/>
      <c r="EP86" s="56"/>
      <c r="EQ86" s="57"/>
      <c r="ER86" s="56"/>
      <c r="ES86" s="56"/>
      <c r="ET86" s="56"/>
      <c r="EU86" s="56"/>
      <c r="EV86" s="56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M86" s="49"/>
      <c r="II86" s="55"/>
      <c r="IJ86" s="55"/>
      <c r="IK86" s="55"/>
      <c r="IL86" s="55"/>
      <c r="IM86" s="55"/>
      <c r="IN86" s="55"/>
      <c r="IO86" s="55"/>
      <c r="IP86" s="55"/>
      <c r="IQ86" s="55"/>
      <c r="IR86" s="55"/>
      <c r="IS86" s="55"/>
      <c r="IT86" s="55"/>
      <c r="IU86" s="55"/>
      <c r="IV86" s="55"/>
    </row>
    <row r="87" spans="1:256" s="50" customFormat="1" ht="14.25">
      <c r="A87" s="41"/>
      <c r="B87" s="42"/>
      <c r="C87" s="44"/>
      <c r="D87" s="44"/>
      <c r="E87" s="45"/>
      <c r="F87" s="44"/>
      <c r="G87" s="74">
        <v>1</v>
      </c>
      <c r="H87" s="44"/>
      <c r="I87" s="3"/>
      <c r="J87" s="3">
        <v>1</v>
      </c>
      <c r="K87" s="44"/>
      <c r="L87" s="46" t="s">
        <v>242</v>
      </c>
      <c r="M87" s="46" t="s">
        <v>348</v>
      </c>
      <c r="N87" s="8">
        <v>1983</v>
      </c>
      <c r="O87" s="47">
        <f t="shared" si="0"/>
        <v>31.1</v>
      </c>
      <c r="P87" s="48">
        <f t="shared" si="1"/>
        <v>2</v>
      </c>
      <c r="Q87" s="71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Q87" s="72"/>
      <c r="AR87" s="72"/>
      <c r="AS87" s="72"/>
      <c r="AT87" s="72">
        <v>21.1</v>
      </c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3"/>
      <c r="CO87" s="73">
        <v>10</v>
      </c>
      <c r="CP87" s="73"/>
      <c r="CQ87" s="73"/>
      <c r="CR87" s="73"/>
      <c r="CS87" s="73"/>
      <c r="CT87" s="73"/>
      <c r="CU87" s="73"/>
      <c r="CV87" s="73"/>
      <c r="CW87" s="73"/>
      <c r="EN87" s="55"/>
      <c r="EO87" s="56"/>
      <c r="EP87" s="56"/>
      <c r="EQ87" s="57"/>
      <c r="ER87" s="56"/>
      <c r="ES87" s="56"/>
      <c r="ET87" s="56"/>
      <c r="EU87" s="56"/>
      <c r="EV87" s="56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M87" s="49"/>
      <c r="II87" s="71"/>
      <c r="IJ87" s="55"/>
      <c r="IK87" s="55"/>
      <c r="IL87" s="55"/>
      <c r="IM87" s="55"/>
      <c r="IN87" s="55"/>
      <c r="IO87" s="55"/>
      <c r="IP87" s="55"/>
      <c r="IQ87" s="55"/>
      <c r="IR87" s="55"/>
      <c r="IS87" s="55"/>
      <c r="IT87" s="55"/>
      <c r="IU87" s="55"/>
      <c r="IV87" s="55"/>
    </row>
    <row r="88" spans="1:256" s="50" customFormat="1" ht="14.25">
      <c r="A88" s="41"/>
      <c r="B88" s="42"/>
      <c r="C88" s="44"/>
      <c r="D88" s="44"/>
      <c r="E88" s="45"/>
      <c r="F88" s="44"/>
      <c r="G88" s="74"/>
      <c r="H88" s="44"/>
      <c r="I88" s="3"/>
      <c r="J88" s="3">
        <v>4</v>
      </c>
      <c r="K88" s="44"/>
      <c r="L88" s="46" t="s">
        <v>359</v>
      </c>
      <c r="M88" s="46" t="s">
        <v>360</v>
      </c>
      <c r="N88" s="8">
        <v>1952</v>
      </c>
      <c r="O88" s="47">
        <f t="shared" si="0"/>
        <v>28.8</v>
      </c>
      <c r="P88" s="48">
        <f t="shared" si="1"/>
        <v>4</v>
      </c>
      <c r="Q88" s="71"/>
      <c r="R88" s="72"/>
      <c r="S88" s="72"/>
      <c r="T88" s="72"/>
      <c r="U88" s="72"/>
      <c r="V88" s="72">
        <v>6.3</v>
      </c>
      <c r="W88" s="72"/>
      <c r="X88" s="72"/>
      <c r="Y88" s="72"/>
      <c r="Z88" s="72"/>
      <c r="AA88" s="72"/>
      <c r="AB88" s="72"/>
      <c r="AC88" s="72"/>
      <c r="AD88" s="72"/>
      <c r="AE88" s="72">
        <v>6.3</v>
      </c>
      <c r="AF88" s="72"/>
      <c r="AG88" s="72"/>
      <c r="AH88" s="72">
        <v>10</v>
      </c>
      <c r="AI88" s="72">
        <v>6.2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EN88" s="55"/>
      <c r="EO88" s="56"/>
      <c r="EP88" s="56"/>
      <c r="EQ88" s="57"/>
      <c r="ER88" s="56"/>
      <c r="ES88" s="56"/>
      <c r="ET88" s="56"/>
      <c r="EU88" s="56"/>
      <c r="EV88" s="56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M88" s="49"/>
      <c r="II88" s="71"/>
      <c r="IJ88" s="55"/>
      <c r="IK88" s="55"/>
      <c r="IL88" s="55"/>
      <c r="IM88" s="55"/>
      <c r="IN88" s="55"/>
      <c r="IO88" s="55"/>
      <c r="IP88" s="55"/>
      <c r="IQ88" s="55"/>
      <c r="IR88" s="55"/>
      <c r="IS88" s="55"/>
      <c r="IT88" s="55"/>
      <c r="IU88" s="55"/>
      <c r="IV88" s="55"/>
    </row>
    <row r="89" spans="1:256" s="50" customFormat="1" ht="14.25">
      <c r="A89" s="41"/>
      <c r="B89" s="42"/>
      <c r="C89" s="44"/>
      <c r="D89" s="44"/>
      <c r="E89" s="45"/>
      <c r="F89" s="44"/>
      <c r="G89" s="74"/>
      <c r="H89" s="44"/>
      <c r="I89" s="3"/>
      <c r="J89" s="3">
        <v>3</v>
      </c>
      <c r="K89" s="44"/>
      <c r="L89" s="46" t="s">
        <v>299</v>
      </c>
      <c r="M89" s="46" t="s">
        <v>300</v>
      </c>
      <c r="N89" s="8">
        <v>1955</v>
      </c>
      <c r="O89" s="47">
        <f t="shared" si="0"/>
        <v>28.5</v>
      </c>
      <c r="P89" s="48">
        <f t="shared" si="1"/>
        <v>3</v>
      </c>
      <c r="Q89" s="71"/>
      <c r="R89" s="72"/>
      <c r="S89" s="72"/>
      <c r="T89" s="72"/>
      <c r="U89" s="72"/>
      <c r="V89" s="72"/>
      <c r="W89" s="72"/>
      <c r="X89" s="72">
        <v>8</v>
      </c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>
        <v>6.2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>
        <v>14.3</v>
      </c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EN89" s="55"/>
      <c r="EO89" s="56"/>
      <c r="EP89" s="56"/>
      <c r="EQ89" s="57"/>
      <c r="ER89" s="56"/>
      <c r="ES89" s="56"/>
      <c r="ET89" s="56"/>
      <c r="EU89" s="56"/>
      <c r="EV89" s="56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M89" s="49"/>
      <c r="II89" s="71"/>
      <c r="IJ89" s="55"/>
      <c r="IK89" s="55"/>
      <c r="IL89" s="55"/>
      <c r="IM89" s="55"/>
      <c r="IN89" s="55"/>
      <c r="IO89" s="55"/>
      <c r="IP89" s="55"/>
      <c r="IQ89" s="55"/>
      <c r="IR89" s="55"/>
      <c r="IS89" s="55"/>
      <c r="IT89" s="55"/>
      <c r="IU89" s="55"/>
      <c r="IV89" s="55"/>
    </row>
    <row r="90" spans="1:256" s="50" customFormat="1" ht="14.25">
      <c r="A90" s="41"/>
      <c r="B90" s="42"/>
      <c r="C90" s="44"/>
      <c r="D90" s="36"/>
      <c r="E90" s="45"/>
      <c r="F90" s="44"/>
      <c r="G90" s="74">
        <v>1</v>
      </c>
      <c r="H90" s="44"/>
      <c r="I90" s="3"/>
      <c r="J90" s="3">
        <v>1</v>
      </c>
      <c r="K90" s="44"/>
      <c r="L90" s="46" t="s">
        <v>344</v>
      </c>
      <c r="M90" s="46" t="s">
        <v>260</v>
      </c>
      <c r="N90" s="8">
        <v>1976</v>
      </c>
      <c r="O90" s="47">
        <f t="shared" si="0"/>
        <v>27.3</v>
      </c>
      <c r="P90" s="48">
        <f t="shared" si="1"/>
        <v>2</v>
      </c>
      <c r="Q90" s="71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>
        <v>6.2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52">
        <v>21.1</v>
      </c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EN90" s="55"/>
      <c r="EO90" s="56"/>
      <c r="EP90" s="56"/>
      <c r="EQ90" s="57"/>
      <c r="ER90" s="56"/>
      <c r="ES90" s="56"/>
      <c r="ET90" s="56"/>
      <c r="EU90" s="56"/>
      <c r="EV90" s="56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M90" s="49"/>
      <c r="II90" s="71"/>
      <c r="IJ90" s="55"/>
      <c r="IK90" s="55"/>
      <c r="IL90" s="55"/>
      <c r="IM90" s="55"/>
      <c r="IN90" s="55"/>
      <c r="IO90" s="55"/>
      <c r="IP90" s="55"/>
      <c r="IQ90" s="55"/>
      <c r="IR90" s="55"/>
      <c r="IS90" s="55"/>
      <c r="IT90" s="55"/>
      <c r="IU90" s="55"/>
      <c r="IV90" s="55"/>
    </row>
    <row r="91" spans="1:256" s="50" customFormat="1" ht="14.25">
      <c r="A91" s="41"/>
      <c r="B91" s="42"/>
      <c r="C91" s="44"/>
      <c r="D91" s="44"/>
      <c r="E91" s="45"/>
      <c r="F91" s="44"/>
      <c r="G91" s="74"/>
      <c r="H91" s="44"/>
      <c r="I91" s="3"/>
      <c r="J91" s="3">
        <v>2</v>
      </c>
      <c r="K91" s="44"/>
      <c r="L91" s="46" t="s">
        <v>240</v>
      </c>
      <c r="M91" s="46" t="s">
        <v>241</v>
      </c>
      <c r="N91" s="8">
        <v>1954</v>
      </c>
      <c r="O91" s="47">
        <f t="shared" si="0"/>
        <v>24.3</v>
      </c>
      <c r="P91" s="48">
        <f t="shared" si="1"/>
        <v>2</v>
      </c>
      <c r="Q91" s="71"/>
      <c r="R91" s="72"/>
      <c r="S91" s="72"/>
      <c r="T91" s="72">
        <v>10</v>
      </c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>
        <v>14.3</v>
      </c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EN91" s="55"/>
      <c r="EO91" s="56"/>
      <c r="EP91" s="56"/>
      <c r="EQ91" s="57"/>
      <c r="ER91" s="56"/>
      <c r="ES91" s="56"/>
      <c r="ET91" s="56"/>
      <c r="EU91" s="56"/>
      <c r="EV91" s="56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M91" s="49"/>
      <c r="II91" s="71"/>
      <c r="IJ91" s="55"/>
      <c r="IK91" s="55"/>
      <c r="IL91" s="55"/>
      <c r="IM91" s="55"/>
      <c r="IN91" s="55"/>
      <c r="IO91" s="55"/>
      <c r="IP91" s="55"/>
      <c r="IQ91" s="55"/>
      <c r="IR91" s="55"/>
      <c r="IS91" s="55"/>
      <c r="IT91" s="55"/>
      <c r="IU91" s="55"/>
      <c r="IV91" s="55"/>
    </row>
    <row r="92" spans="1:256" s="50" customFormat="1" ht="14.25">
      <c r="A92" s="41"/>
      <c r="B92" s="42"/>
      <c r="C92" s="44"/>
      <c r="D92" s="44"/>
      <c r="E92" s="45"/>
      <c r="F92" s="44"/>
      <c r="G92" s="74"/>
      <c r="H92" s="44"/>
      <c r="I92" s="3"/>
      <c r="J92" s="3">
        <v>3</v>
      </c>
      <c r="K92" s="44"/>
      <c r="L92" s="46" t="s">
        <v>298</v>
      </c>
      <c r="M92" s="46" t="s">
        <v>184</v>
      </c>
      <c r="N92" s="8">
        <v>1979</v>
      </c>
      <c r="O92" s="47">
        <f t="shared" si="0"/>
        <v>23.900000000000002</v>
      </c>
      <c r="P92" s="48">
        <f t="shared" si="1"/>
        <v>3</v>
      </c>
      <c r="Q92" s="71"/>
      <c r="R92" s="72"/>
      <c r="S92" s="72"/>
      <c r="T92" s="72"/>
      <c r="U92" s="72"/>
      <c r="V92" s="72">
        <v>6.3</v>
      </c>
      <c r="W92" s="72"/>
      <c r="X92" s="72"/>
      <c r="Y92" s="72"/>
      <c r="Z92" s="72"/>
      <c r="AA92" s="72">
        <v>11.4</v>
      </c>
      <c r="AB92" s="72"/>
      <c r="AC92" s="72"/>
      <c r="AD92" s="72"/>
      <c r="AE92" s="72"/>
      <c r="AF92" s="72"/>
      <c r="AG92" s="72"/>
      <c r="AH92" s="72"/>
      <c r="AI92" s="72">
        <v>6.2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EN92" s="55"/>
      <c r="EO92" s="56"/>
      <c r="EP92" s="56"/>
      <c r="EQ92" s="57"/>
      <c r="ER92" s="56"/>
      <c r="ES92" s="56"/>
      <c r="ET92" s="56"/>
      <c r="EU92" s="56"/>
      <c r="EV92" s="56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M92" s="49"/>
      <c r="II92" s="71"/>
      <c r="IJ92" s="55"/>
      <c r="IK92" s="55"/>
      <c r="IL92" s="55"/>
      <c r="IM92" s="55"/>
      <c r="IN92" s="55"/>
      <c r="IO92" s="55"/>
      <c r="IP92" s="55"/>
      <c r="IQ92" s="55"/>
      <c r="IR92" s="55"/>
      <c r="IS92" s="55"/>
      <c r="IT92" s="55"/>
      <c r="IU92" s="55"/>
      <c r="IV92" s="55"/>
    </row>
    <row r="93" spans="1:256" s="50" customFormat="1" ht="14.25">
      <c r="A93" s="41"/>
      <c r="B93" s="42"/>
      <c r="C93" s="44"/>
      <c r="D93" s="44"/>
      <c r="E93" s="45"/>
      <c r="F93" s="44"/>
      <c r="G93" s="74"/>
      <c r="H93" s="44"/>
      <c r="I93" s="3"/>
      <c r="J93" s="3">
        <v>2</v>
      </c>
      <c r="K93" s="44"/>
      <c r="L93" s="46" t="s">
        <v>307</v>
      </c>
      <c r="M93" s="46" t="s">
        <v>198</v>
      </c>
      <c r="N93" s="8">
        <v>1959</v>
      </c>
      <c r="O93" s="47">
        <f t="shared" si="0"/>
        <v>21.5</v>
      </c>
      <c r="P93" s="48">
        <f t="shared" si="1"/>
        <v>2</v>
      </c>
      <c r="Q93" s="71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>
        <v>10</v>
      </c>
      <c r="CL93" s="72"/>
      <c r="CM93" s="72">
        <v>11.5</v>
      </c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EN93" s="55"/>
      <c r="EO93" s="56"/>
      <c r="EP93" s="56"/>
      <c r="EQ93" s="57"/>
      <c r="ER93" s="56"/>
      <c r="ES93" s="56"/>
      <c r="ET93" s="56"/>
      <c r="EU93" s="56"/>
      <c r="EV93" s="56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M93" s="49"/>
      <c r="II93" s="71"/>
      <c r="IJ93" s="55"/>
      <c r="IK93" s="55"/>
      <c r="IL93" s="55"/>
      <c r="IM93" s="55"/>
      <c r="IN93" s="55"/>
      <c r="IO93" s="55"/>
      <c r="IP93" s="55"/>
      <c r="IQ93" s="55"/>
      <c r="IR93" s="55"/>
      <c r="IS93" s="55"/>
      <c r="IT93" s="55"/>
      <c r="IU93" s="55"/>
      <c r="IV93" s="55"/>
    </row>
    <row r="94" spans="1:256" s="50" customFormat="1" ht="14.25">
      <c r="A94" s="41" t="s">
        <v>176</v>
      </c>
      <c r="B94" s="42"/>
      <c r="C94" s="44"/>
      <c r="D94" s="44"/>
      <c r="E94" s="45"/>
      <c r="F94" s="44"/>
      <c r="G94" s="74">
        <v>1</v>
      </c>
      <c r="H94" s="44"/>
      <c r="I94" s="3"/>
      <c r="J94" s="3"/>
      <c r="K94" s="44"/>
      <c r="L94" s="46" t="s">
        <v>378</v>
      </c>
      <c r="M94" s="46" t="s">
        <v>212</v>
      </c>
      <c r="N94" s="8">
        <v>1969</v>
      </c>
      <c r="O94" s="47">
        <f t="shared" si="0"/>
        <v>21.1</v>
      </c>
      <c r="P94" s="48">
        <f t="shared" si="1"/>
        <v>1</v>
      </c>
      <c r="Q94" s="71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>
        <v>21.1</v>
      </c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EN94" s="55"/>
      <c r="EO94" s="56"/>
      <c r="EP94" s="56"/>
      <c r="EQ94" s="57"/>
      <c r="ER94" s="56"/>
      <c r="ES94" s="56"/>
      <c r="ET94" s="56"/>
      <c r="EU94" s="56"/>
      <c r="EV94" s="56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M94" s="49"/>
      <c r="II94" s="71"/>
      <c r="IJ94" s="55"/>
      <c r="IK94" s="55"/>
      <c r="IL94" s="55"/>
      <c r="IM94" s="55"/>
      <c r="IN94" s="55"/>
      <c r="IO94" s="55"/>
      <c r="IP94" s="55"/>
      <c r="IQ94" s="55"/>
      <c r="IR94" s="55"/>
      <c r="IS94" s="55"/>
      <c r="IT94" s="55"/>
      <c r="IU94" s="55"/>
      <c r="IV94" s="55"/>
    </row>
    <row r="95" spans="1:256" s="50" customFormat="1" ht="14.25">
      <c r="A95" s="41"/>
      <c r="B95" s="42"/>
      <c r="C95" s="44"/>
      <c r="D95" s="44"/>
      <c r="E95" s="45"/>
      <c r="F95" s="44"/>
      <c r="G95" s="74">
        <v>1</v>
      </c>
      <c r="H95" s="44"/>
      <c r="I95" s="3"/>
      <c r="J95" s="3"/>
      <c r="K95" s="44"/>
      <c r="L95" s="46" t="s">
        <v>293</v>
      </c>
      <c r="M95" s="46" t="s">
        <v>212</v>
      </c>
      <c r="N95" s="8">
        <v>1974</v>
      </c>
      <c r="O95" s="47">
        <f t="shared" si="0"/>
        <v>21.1</v>
      </c>
      <c r="P95" s="48">
        <f t="shared" si="1"/>
        <v>1</v>
      </c>
      <c r="Q95" s="71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Q95" s="72"/>
      <c r="AR95" s="72"/>
      <c r="AS95" s="72"/>
      <c r="AT95" s="72">
        <v>21.1</v>
      </c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EN95" s="55"/>
      <c r="EO95" s="56"/>
      <c r="EP95" s="56"/>
      <c r="EQ95" s="57"/>
      <c r="ER95" s="56"/>
      <c r="ES95" s="56"/>
      <c r="ET95" s="56"/>
      <c r="EU95" s="56"/>
      <c r="EV95" s="56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M95" s="49"/>
      <c r="II95" s="71"/>
      <c r="IJ95" s="55"/>
      <c r="IK95" s="55"/>
      <c r="IL95" s="55"/>
      <c r="IM95" s="55"/>
      <c r="IN95" s="55"/>
      <c r="IO95" s="55"/>
      <c r="IP95" s="55"/>
      <c r="IQ95" s="55"/>
      <c r="IR95" s="55"/>
      <c r="IS95" s="55"/>
      <c r="IT95" s="55"/>
      <c r="IU95" s="55"/>
      <c r="IV95" s="55"/>
    </row>
    <row r="96" spans="1:256" s="50" customFormat="1" ht="14.25">
      <c r="A96" s="41"/>
      <c r="B96" s="42"/>
      <c r="C96" s="44"/>
      <c r="D96" s="44"/>
      <c r="E96" s="45"/>
      <c r="F96" s="44"/>
      <c r="G96" s="74">
        <v>1</v>
      </c>
      <c r="H96" s="44"/>
      <c r="I96" s="3"/>
      <c r="J96" s="3"/>
      <c r="K96" s="44"/>
      <c r="L96" s="46" t="s">
        <v>376</v>
      </c>
      <c r="M96" s="46" t="s">
        <v>212</v>
      </c>
      <c r="N96" s="8">
        <v>1966</v>
      </c>
      <c r="O96" s="47">
        <f t="shared" si="0"/>
        <v>21.1</v>
      </c>
      <c r="P96" s="48">
        <f t="shared" si="1"/>
        <v>1</v>
      </c>
      <c r="Q96" s="71"/>
      <c r="R96" s="72"/>
      <c r="S96" s="72"/>
      <c r="T96" s="72"/>
      <c r="U96" s="72"/>
      <c r="V96" s="72"/>
      <c r="W96" s="72"/>
      <c r="X96" s="72"/>
      <c r="Y96" s="72"/>
      <c r="Z96" s="52">
        <v>21.1</v>
      </c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EN96" s="55"/>
      <c r="EO96" s="56"/>
      <c r="EP96" s="56"/>
      <c r="EQ96" s="57"/>
      <c r="ER96" s="56"/>
      <c r="ES96" s="56"/>
      <c r="ET96" s="56"/>
      <c r="EU96" s="56"/>
      <c r="EV96" s="56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M96" s="49"/>
      <c r="II96" s="71"/>
      <c r="IJ96" s="55"/>
      <c r="IK96" s="55"/>
      <c r="IL96" s="55"/>
      <c r="IM96" s="55"/>
      <c r="IN96" s="55"/>
      <c r="IO96" s="55"/>
      <c r="IP96" s="55"/>
      <c r="IQ96" s="55"/>
      <c r="IR96" s="55"/>
      <c r="IS96" s="55"/>
      <c r="IT96" s="55"/>
      <c r="IU96" s="55"/>
      <c r="IV96" s="55"/>
    </row>
    <row r="97" spans="1:256" s="50" customFormat="1" ht="14.25">
      <c r="A97" s="41" t="s">
        <v>176</v>
      </c>
      <c r="B97" s="42"/>
      <c r="C97" s="44"/>
      <c r="D97" s="44"/>
      <c r="E97" s="45"/>
      <c r="F97" s="44"/>
      <c r="G97" s="74">
        <v>1</v>
      </c>
      <c r="H97" s="44"/>
      <c r="I97" s="3"/>
      <c r="J97" s="3"/>
      <c r="K97" s="44"/>
      <c r="L97" s="46" t="s">
        <v>374</v>
      </c>
      <c r="M97" s="46" t="s">
        <v>375</v>
      </c>
      <c r="N97" s="8">
        <v>1962</v>
      </c>
      <c r="O97" s="47">
        <f t="shared" si="0"/>
        <v>21.1</v>
      </c>
      <c r="P97" s="48">
        <f t="shared" si="1"/>
        <v>1</v>
      </c>
      <c r="Q97" s="71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52">
        <v>21.1</v>
      </c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EN97" s="55"/>
      <c r="EO97" s="56"/>
      <c r="EP97" s="56"/>
      <c r="EQ97" s="57"/>
      <c r="ER97" s="56"/>
      <c r="ES97" s="56"/>
      <c r="ET97" s="56"/>
      <c r="EU97" s="56"/>
      <c r="EV97" s="56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M97" s="49"/>
      <c r="II97" s="71"/>
      <c r="IJ97" s="55"/>
      <c r="IK97" s="55"/>
      <c r="IL97" s="55"/>
      <c r="IM97" s="55"/>
      <c r="IN97" s="55"/>
      <c r="IO97" s="55"/>
      <c r="IP97" s="55"/>
      <c r="IQ97" s="55"/>
      <c r="IR97" s="55"/>
      <c r="IS97" s="55"/>
      <c r="IT97" s="55"/>
      <c r="IU97" s="55"/>
      <c r="IV97" s="55"/>
    </row>
    <row r="98" spans="1:256" s="50" customFormat="1" ht="14.25">
      <c r="A98" s="41"/>
      <c r="B98" s="42"/>
      <c r="C98" s="44"/>
      <c r="D98" s="44"/>
      <c r="E98" s="45"/>
      <c r="F98" s="44"/>
      <c r="G98" s="74">
        <v>1</v>
      </c>
      <c r="H98" s="44"/>
      <c r="I98" s="3"/>
      <c r="J98" s="3"/>
      <c r="K98" s="44"/>
      <c r="L98" s="46" t="s">
        <v>352</v>
      </c>
      <c r="M98" s="46" t="s">
        <v>320</v>
      </c>
      <c r="N98" s="8">
        <v>1962</v>
      </c>
      <c r="O98" s="47">
        <f t="shared" si="0"/>
        <v>21.1</v>
      </c>
      <c r="P98" s="48">
        <f t="shared" si="1"/>
        <v>1</v>
      </c>
      <c r="Q98" s="71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52">
        <v>21.1</v>
      </c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EN98" s="55"/>
      <c r="EO98" s="56"/>
      <c r="EP98" s="56"/>
      <c r="EQ98" s="57"/>
      <c r="ER98" s="56"/>
      <c r="ES98" s="56"/>
      <c r="ET98" s="56"/>
      <c r="EU98" s="56"/>
      <c r="EV98" s="56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M98" s="49"/>
      <c r="II98" s="71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  <c r="IV98" s="55"/>
    </row>
    <row r="99" spans="1:256" s="50" customFormat="1" ht="14.25">
      <c r="A99" s="41"/>
      <c r="B99" s="42"/>
      <c r="C99" s="44"/>
      <c r="D99" s="44"/>
      <c r="E99" s="45"/>
      <c r="F99" s="44"/>
      <c r="G99" s="74">
        <v>1</v>
      </c>
      <c r="H99" s="44"/>
      <c r="I99" s="3"/>
      <c r="J99" s="3"/>
      <c r="K99" s="44"/>
      <c r="L99" s="46" t="s">
        <v>373</v>
      </c>
      <c r="M99" s="46" t="s">
        <v>184</v>
      </c>
      <c r="N99" s="8">
        <v>1968</v>
      </c>
      <c r="O99" s="47">
        <f t="shared" si="0"/>
        <v>21.1</v>
      </c>
      <c r="P99" s="48">
        <f t="shared" si="1"/>
        <v>1</v>
      </c>
      <c r="Q99" s="71"/>
      <c r="R99" s="72"/>
      <c r="S99" s="72"/>
      <c r="T99" s="72"/>
      <c r="U99" s="72"/>
      <c r="V99" s="72"/>
      <c r="W99" s="72"/>
      <c r="X99" s="72"/>
      <c r="Y99" s="72"/>
      <c r="Z99" s="52">
        <v>21.1</v>
      </c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EN99" s="55"/>
      <c r="EO99" s="56"/>
      <c r="EP99" s="56"/>
      <c r="EQ99" s="57"/>
      <c r="ER99" s="56"/>
      <c r="ES99" s="56"/>
      <c r="ET99" s="56"/>
      <c r="EU99" s="56"/>
      <c r="EV99" s="56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M99" s="49"/>
      <c r="II99" s="71"/>
      <c r="IJ99" s="55"/>
      <c r="IK99" s="55"/>
      <c r="IL99" s="55"/>
      <c r="IM99" s="55"/>
      <c r="IN99" s="55"/>
      <c r="IO99" s="55"/>
      <c r="IP99" s="55"/>
      <c r="IQ99" s="55"/>
      <c r="IR99" s="55"/>
      <c r="IS99" s="55"/>
      <c r="IT99" s="55"/>
      <c r="IU99" s="55"/>
      <c r="IV99" s="55"/>
    </row>
    <row r="100" spans="1:256" s="50" customFormat="1" ht="14.25">
      <c r="A100" s="41" t="s">
        <v>176</v>
      </c>
      <c r="B100" s="42"/>
      <c r="C100" s="44"/>
      <c r="D100" s="44"/>
      <c r="E100" s="45"/>
      <c r="F100" s="44"/>
      <c r="G100" s="74">
        <v>1</v>
      </c>
      <c r="H100" s="44"/>
      <c r="I100" s="3"/>
      <c r="J100" s="3"/>
      <c r="K100" s="44"/>
      <c r="L100" s="46" t="s">
        <v>371</v>
      </c>
      <c r="M100" s="46" t="s">
        <v>372</v>
      </c>
      <c r="N100" s="8">
        <v>1962</v>
      </c>
      <c r="O100" s="47">
        <f t="shared" si="0"/>
        <v>21.1</v>
      </c>
      <c r="P100" s="48">
        <f t="shared" si="1"/>
        <v>1</v>
      </c>
      <c r="Q100" s="71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BT100" s="50">
        <v>21.1</v>
      </c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EN100" s="55"/>
      <c r="EO100" s="56"/>
      <c r="EP100" s="56"/>
      <c r="EQ100" s="57"/>
      <c r="ER100" s="56"/>
      <c r="ES100" s="56"/>
      <c r="ET100" s="56"/>
      <c r="EU100" s="56"/>
      <c r="EV100" s="56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M100" s="49"/>
      <c r="II100" s="71"/>
      <c r="IJ100" s="55"/>
      <c r="IK100" s="55"/>
      <c r="IL100" s="55"/>
      <c r="IM100" s="55"/>
      <c r="IN100" s="55"/>
      <c r="IO100" s="55"/>
      <c r="IP100" s="55"/>
      <c r="IQ100" s="55"/>
      <c r="IR100" s="55"/>
      <c r="IS100" s="55"/>
      <c r="IT100" s="55"/>
      <c r="IU100" s="55"/>
      <c r="IV100" s="55"/>
    </row>
    <row r="101" spans="1:256" s="50" customFormat="1" ht="14.25">
      <c r="A101" s="41"/>
      <c r="B101" s="42"/>
      <c r="C101" s="44"/>
      <c r="D101" s="44"/>
      <c r="E101" s="45"/>
      <c r="F101" s="44"/>
      <c r="G101" s="74">
        <v>1</v>
      </c>
      <c r="H101" s="44"/>
      <c r="I101" s="3"/>
      <c r="J101" s="3"/>
      <c r="K101" s="44"/>
      <c r="L101" s="46" t="s">
        <v>333</v>
      </c>
      <c r="M101" s="46" t="s">
        <v>260</v>
      </c>
      <c r="N101" s="8">
        <v>1977</v>
      </c>
      <c r="O101" s="47">
        <f t="shared" si="0"/>
        <v>21.1</v>
      </c>
      <c r="P101" s="48">
        <f t="shared" si="1"/>
        <v>1</v>
      </c>
      <c r="Q101" s="71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BX101" s="52">
        <v>21.1</v>
      </c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EN101" s="55"/>
      <c r="EO101" s="56"/>
      <c r="EP101" s="56"/>
      <c r="EQ101" s="57"/>
      <c r="ER101" s="56"/>
      <c r="ES101" s="56"/>
      <c r="ET101" s="56"/>
      <c r="EU101" s="56"/>
      <c r="EV101" s="56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M101" s="49"/>
      <c r="II101" s="71"/>
      <c r="IJ101" s="55"/>
      <c r="IK101" s="55"/>
      <c r="IL101" s="55"/>
      <c r="IM101" s="55"/>
      <c r="IN101" s="55"/>
      <c r="IO101" s="55"/>
      <c r="IP101" s="55"/>
      <c r="IQ101" s="55"/>
      <c r="IR101" s="55"/>
      <c r="IS101" s="55"/>
      <c r="IT101" s="55"/>
      <c r="IU101" s="55"/>
      <c r="IV101" s="55"/>
    </row>
    <row r="102" spans="1:256" s="50" customFormat="1" ht="14.25">
      <c r="A102" s="41"/>
      <c r="B102" s="42"/>
      <c r="C102" s="44"/>
      <c r="D102" s="44"/>
      <c r="E102" s="45"/>
      <c r="F102" s="44"/>
      <c r="G102" s="74"/>
      <c r="H102" s="44"/>
      <c r="I102" s="3"/>
      <c r="J102" s="3">
        <v>2</v>
      </c>
      <c r="K102" s="44"/>
      <c r="L102" s="46" t="s">
        <v>350</v>
      </c>
      <c r="M102" s="46" t="s">
        <v>192</v>
      </c>
      <c r="N102" s="8">
        <v>1976</v>
      </c>
      <c r="O102" s="47">
        <f t="shared" si="0"/>
        <v>20.5</v>
      </c>
      <c r="P102" s="48">
        <f t="shared" si="1"/>
        <v>2</v>
      </c>
      <c r="Q102" s="71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>
        <v>6.2</v>
      </c>
      <c r="AJ102" s="72"/>
      <c r="AK102" s="72"/>
      <c r="AL102" s="72"/>
      <c r="AM102" s="72"/>
      <c r="AN102" s="72"/>
      <c r="AP102" s="72"/>
      <c r="AQ102" s="72"/>
      <c r="AR102" s="72"/>
      <c r="AS102" s="72">
        <v>14.3</v>
      </c>
      <c r="AT102" s="72"/>
      <c r="AU102" s="72"/>
      <c r="AV102" s="72"/>
      <c r="AW102" s="72"/>
      <c r="AX102" s="72"/>
      <c r="AY102" s="72"/>
      <c r="AZ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EN102" s="55"/>
      <c r="EO102" s="56"/>
      <c r="EP102" s="56"/>
      <c r="EQ102" s="57"/>
      <c r="ER102" s="56"/>
      <c r="ES102" s="56"/>
      <c r="ET102" s="56"/>
      <c r="EU102" s="56"/>
      <c r="EV102" s="56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M102" s="49"/>
      <c r="II102" s="71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  <c r="IT102" s="55"/>
      <c r="IU102" s="55"/>
      <c r="IV102" s="55"/>
    </row>
    <row r="103" spans="1:256" s="50" customFormat="1" ht="14.25">
      <c r="A103" s="41"/>
      <c r="B103" s="42"/>
      <c r="C103" s="44"/>
      <c r="D103" s="44"/>
      <c r="E103" s="45"/>
      <c r="F103" s="44"/>
      <c r="G103" s="74"/>
      <c r="H103" s="44"/>
      <c r="I103" s="3"/>
      <c r="J103" s="3">
        <v>1</v>
      </c>
      <c r="K103" s="44"/>
      <c r="L103" s="46" t="s">
        <v>306</v>
      </c>
      <c r="M103" s="46" t="s">
        <v>320</v>
      </c>
      <c r="N103" s="8">
        <v>1978</v>
      </c>
      <c r="O103" s="47">
        <f t="shared" si="0"/>
        <v>20.5</v>
      </c>
      <c r="P103" s="48">
        <f t="shared" si="1"/>
        <v>1</v>
      </c>
      <c r="Q103" s="71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>
        <v>6.2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>
        <v>14.3</v>
      </c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EN103" s="55"/>
      <c r="EO103" s="56"/>
      <c r="EP103" s="56"/>
      <c r="EQ103" s="57"/>
      <c r="ER103" s="56"/>
      <c r="ES103" s="56"/>
      <c r="ET103" s="56"/>
      <c r="EU103" s="56"/>
      <c r="EV103" s="56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M103" s="49"/>
      <c r="II103" s="71"/>
      <c r="IJ103" s="55"/>
      <c r="IK103" s="55"/>
      <c r="IL103" s="55"/>
      <c r="IM103" s="55"/>
      <c r="IN103" s="55"/>
      <c r="IO103" s="55"/>
      <c r="IP103" s="55"/>
      <c r="IQ103" s="55"/>
      <c r="IR103" s="55"/>
      <c r="IS103" s="55"/>
      <c r="IT103" s="55"/>
      <c r="IU103" s="55"/>
      <c r="IV103" s="55"/>
    </row>
    <row r="104" spans="1:256" s="50" customFormat="1" ht="14.25">
      <c r="A104" s="41"/>
      <c r="B104" s="42"/>
      <c r="C104" s="44"/>
      <c r="D104" s="44"/>
      <c r="E104" s="45"/>
      <c r="F104" s="44"/>
      <c r="G104" s="74"/>
      <c r="H104" s="44"/>
      <c r="I104" s="3">
        <v>1</v>
      </c>
      <c r="J104" s="3">
        <v>1</v>
      </c>
      <c r="K104" s="44"/>
      <c r="L104" s="46" t="s">
        <v>345</v>
      </c>
      <c r="M104" s="46" t="s">
        <v>212</v>
      </c>
      <c r="N104" s="8">
        <v>1968</v>
      </c>
      <c r="O104" s="47">
        <f t="shared" si="0"/>
        <v>20.3</v>
      </c>
      <c r="P104" s="48">
        <f t="shared" si="1"/>
        <v>2</v>
      </c>
      <c r="Q104" s="71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>
        <v>14.3</v>
      </c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3"/>
      <c r="CO104" s="73"/>
      <c r="CP104" s="73"/>
      <c r="CQ104" s="73"/>
      <c r="CR104" s="73"/>
      <c r="CS104" s="73">
        <v>6</v>
      </c>
      <c r="CT104" s="73"/>
      <c r="CU104" s="73"/>
      <c r="CV104" s="73"/>
      <c r="CW104" s="73"/>
      <c r="EN104" s="55"/>
      <c r="EO104" s="56"/>
      <c r="EP104" s="56"/>
      <c r="EQ104" s="57"/>
      <c r="ER104" s="56"/>
      <c r="ES104" s="56"/>
      <c r="ET104" s="56"/>
      <c r="EU104" s="56"/>
      <c r="EV104" s="56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M104" s="49"/>
      <c r="II104" s="71"/>
      <c r="IJ104" s="55"/>
      <c r="IK104" s="55"/>
      <c r="IL104" s="55"/>
      <c r="IM104" s="55"/>
      <c r="IN104" s="55"/>
      <c r="IO104" s="55"/>
      <c r="IP104" s="55"/>
      <c r="IQ104" s="55"/>
      <c r="IR104" s="55"/>
      <c r="IS104" s="55"/>
      <c r="IT104" s="55"/>
      <c r="IU104" s="55"/>
      <c r="IV104" s="55"/>
    </row>
    <row r="105" spans="1:256" s="50" customFormat="1" ht="14.25">
      <c r="A105" s="41"/>
      <c r="B105" s="42"/>
      <c r="C105" s="44"/>
      <c r="D105" s="44"/>
      <c r="E105" s="45"/>
      <c r="F105" s="44"/>
      <c r="G105" s="74"/>
      <c r="H105" s="44"/>
      <c r="I105" s="3"/>
      <c r="J105" s="3">
        <v>2</v>
      </c>
      <c r="K105" s="44"/>
      <c r="L105" s="46" t="s">
        <v>326</v>
      </c>
      <c r="M105" s="46" t="s">
        <v>188</v>
      </c>
      <c r="N105" s="8">
        <v>1962</v>
      </c>
      <c r="O105" s="47">
        <f t="shared" si="0"/>
        <v>20</v>
      </c>
      <c r="P105" s="48">
        <f t="shared" si="1"/>
        <v>2</v>
      </c>
      <c r="Q105" s="71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>
        <v>10</v>
      </c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3"/>
      <c r="CO105" s="73">
        <v>10</v>
      </c>
      <c r="CP105" s="73"/>
      <c r="CQ105" s="73"/>
      <c r="CR105" s="73"/>
      <c r="CS105" s="73"/>
      <c r="CT105" s="73"/>
      <c r="CU105" s="73"/>
      <c r="CV105" s="73"/>
      <c r="CW105" s="73"/>
      <c r="EN105" s="55"/>
      <c r="EO105" s="56"/>
      <c r="EP105" s="56"/>
      <c r="EQ105" s="57"/>
      <c r="ER105" s="56"/>
      <c r="ES105" s="56"/>
      <c r="ET105" s="56"/>
      <c r="EU105" s="56"/>
      <c r="EV105" s="56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M105" s="49"/>
      <c r="II105" s="71"/>
      <c r="IJ105" s="55"/>
      <c r="IK105" s="55"/>
      <c r="IL105" s="55"/>
      <c r="IM105" s="55"/>
      <c r="IN105" s="55"/>
      <c r="IO105" s="55"/>
      <c r="IP105" s="55"/>
      <c r="IQ105" s="55"/>
      <c r="IR105" s="55"/>
      <c r="IS105" s="55"/>
      <c r="IT105" s="55"/>
      <c r="IU105" s="55"/>
      <c r="IV105" s="55"/>
    </row>
    <row r="106" spans="1:256" s="50" customFormat="1" ht="14.25">
      <c r="A106" s="41"/>
      <c r="B106" s="42"/>
      <c r="C106" s="44"/>
      <c r="D106" s="44"/>
      <c r="E106" s="45"/>
      <c r="F106" s="44"/>
      <c r="G106" s="74"/>
      <c r="H106" s="44"/>
      <c r="I106" s="3">
        <v>1</v>
      </c>
      <c r="J106" s="3">
        <v>1</v>
      </c>
      <c r="K106" s="44"/>
      <c r="L106" s="46" t="s">
        <v>363</v>
      </c>
      <c r="M106" s="46" t="s">
        <v>364</v>
      </c>
      <c r="N106" s="8">
        <v>1977</v>
      </c>
      <c r="O106" s="47">
        <f t="shared" si="0"/>
        <v>19.1</v>
      </c>
      <c r="P106" s="48">
        <f t="shared" si="1"/>
        <v>2</v>
      </c>
      <c r="Q106" s="71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>
        <v>14.3</v>
      </c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3"/>
      <c r="CO106" s="73"/>
      <c r="CP106" s="73"/>
      <c r="CQ106" s="73"/>
      <c r="CR106" s="73"/>
      <c r="CS106" s="73">
        <v>4.8</v>
      </c>
      <c r="CT106" s="73"/>
      <c r="CU106" s="73"/>
      <c r="CV106" s="73"/>
      <c r="CW106" s="73"/>
      <c r="EN106" s="55"/>
      <c r="EO106" s="56"/>
      <c r="EP106" s="56"/>
      <c r="EQ106" s="57"/>
      <c r="ER106" s="56"/>
      <c r="ES106" s="56"/>
      <c r="ET106" s="56"/>
      <c r="EU106" s="56"/>
      <c r="EV106" s="56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M106" s="49"/>
      <c r="II106" s="71"/>
      <c r="IJ106" s="55"/>
      <c r="IK106" s="55"/>
      <c r="IL106" s="55"/>
      <c r="IM106" s="55"/>
      <c r="IN106" s="55"/>
      <c r="IO106" s="55"/>
      <c r="IP106" s="55"/>
      <c r="IQ106" s="55"/>
      <c r="IR106" s="55"/>
      <c r="IS106" s="55"/>
      <c r="IT106" s="55"/>
      <c r="IU106" s="55"/>
      <c r="IV106" s="55"/>
    </row>
    <row r="107" spans="1:256" s="50" customFormat="1" ht="14.25">
      <c r="A107" s="41"/>
      <c r="B107" s="42"/>
      <c r="C107" s="44"/>
      <c r="D107" s="44"/>
      <c r="E107" s="45"/>
      <c r="F107" s="44"/>
      <c r="G107" s="74"/>
      <c r="H107" s="44"/>
      <c r="I107" s="3"/>
      <c r="J107" s="3">
        <v>2</v>
      </c>
      <c r="K107" s="44"/>
      <c r="L107" s="46" t="s">
        <v>334</v>
      </c>
      <c r="M107" s="46" t="s">
        <v>335</v>
      </c>
      <c r="N107" s="8">
        <v>1969</v>
      </c>
      <c r="O107" s="47">
        <f t="shared" si="0"/>
        <v>17.7</v>
      </c>
      <c r="P107" s="48">
        <f t="shared" si="1"/>
        <v>2</v>
      </c>
      <c r="Q107" s="71"/>
      <c r="R107" s="72"/>
      <c r="S107" s="72"/>
      <c r="T107" s="72"/>
      <c r="U107" s="72"/>
      <c r="V107" s="72">
        <v>6.3</v>
      </c>
      <c r="W107" s="72"/>
      <c r="X107" s="72"/>
      <c r="Y107" s="72"/>
      <c r="Z107" s="72"/>
      <c r="AA107" s="72">
        <v>11.4</v>
      </c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5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EN107" s="55"/>
      <c r="EO107" s="56"/>
      <c r="EP107" s="56"/>
      <c r="EQ107" s="57"/>
      <c r="ER107" s="56"/>
      <c r="ES107" s="56"/>
      <c r="ET107" s="56"/>
      <c r="EU107" s="56"/>
      <c r="EV107" s="56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M107" s="49"/>
      <c r="II107" s="71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  <c r="IT107" s="55"/>
      <c r="IU107" s="55"/>
      <c r="IV107" s="55"/>
    </row>
    <row r="108" spans="1:256" s="50" customFormat="1" ht="14.25">
      <c r="A108" s="41"/>
      <c r="B108" s="42"/>
      <c r="C108" s="44"/>
      <c r="D108" s="44"/>
      <c r="E108" s="45"/>
      <c r="F108" s="44"/>
      <c r="G108" s="74"/>
      <c r="H108" s="44"/>
      <c r="I108" s="3"/>
      <c r="J108" s="3">
        <v>2</v>
      </c>
      <c r="K108" s="44"/>
      <c r="L108" s="46" t="s">
        <v>381</v>
      </c>
      <c r="M108" s="46" t="s">
        <v>175</v>
      </c>
      <c r="N108" s="8">
        <v>1961</v>
      </c>
      <c r="O108" s="47">
        <f t="shared" si="0"/>
        <v>17.7</v>
      </c>
      <c r="P108" s="48">
        <f t="shared" si="1"/>
        <v>2</v>
      </c>
      <c r="Q108" s="71"/>
      <c r="R108" s="72"/>
      <c r="S108" s="72"/>
      <c r="T108" s="72"/>
      <c r="U108" s="72"/>
      <c r="V108" s="72">
        <v>6.3</v>
      </c>
      <c r="W108" s="72"/>
      <c r="X108" s="72"/>
      <c r="Y108" s="72"/>
      <c r="Z108" s="72"/>
      <c r="AA108" s="72">
        <v>11.4</v>
      </c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EN108" s="55"/>
      <c r="EO108" s="56"/>
      <c r="EP108" s="56"/>
      <c r="EQ108" s="57"/>
      <c r="ER108" s="56"/>
      <c r="ES108" s="56"/>
      <c r="ET108" s="56"/>
      <c r="EU108" s="56"/>
      <c r="EV108" s="56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M108" s="49"/>
      <c r="II108" s="71"/>
      <c r="IJ108" s="55"/>
      <c r="IK108" s="55"/>
      <c r="IL108" s="55"/>
      <c r="IM108" s="55"/>
      <c r="IN108" s="55"/>
      <c r="IO108" s="55"/>
      <c r="IP108" s="55"/>
      <c r="IQ108" s="55"/>
      <c r="IR108" s="55"/>
      <c r="IS108" s="55"/>
      <c r="IT108" s="55"/>
      <c r="IU108" s="55"/>
      <c r="IV108" s="55"/>
    </row>
    <row r="109" spans="1:256" s="50" customFormat="1" ht="14.25">
      <c r="A109" s="41"/>
      <c r="B109" s="42"/>
      <c r="C109" s="44"/>
      <c r="D109" s="44"/>
      <c r="E109" s="45"/>
      <c r="F109" s="44"/>
      <c r="G109" s="74"/>
      <c r="H109" s="44"/>
      <c r="I109" s="36"/>
      <c r="J109" s="36">
        <v>2</v>
      </c>
      <c r="K109" s="36"/>
      <c r="L109" s="46" t="s">
        <v>330</v>
      </c>
      <c r="M109" s="46" t="s">
        <v>331</v>
      </c>
      <c r="N109" s="8">
        <v>1975</v>
      </c>
      <c r="O109" s="47">
        <f t="shared" si="0"/>
        <v>17.7</v>
      </c>
      <c r="P109" s="48">
        <f t="shared" si="1"/>
        <v>2</v>
      </c>
      <c r="Q109" s="71"/>
      <c r="R109" s="72"/>
      <c r="S109" s="72"/>
      <c r="T109" s="72"/>
      <c r="U109" s="72"/>
      <c r="V109" s="72">
        <v>6.3</v>
      </c>
      <c r="W109" s="72"/>
      <c r="X109" s="72"/>
      <c r="Y109" s="72"/>
      <c r="Z109" s="72"/>
      <c r="AA109" s="72">
        <v>11.4</v>
      </c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EN109" s="55"/>
      <c r="EO109" s="56"/>
      <c r="EP109" s="56"/>
      <c r="EQ109" s="57"/>
      <c r="ER109" s="56"/>
      <c r="ES109" s="56"/>
      <c r="ET109" s="56"/>
      <c r="EU109" s="56"/>
      <c r="EV109" s="56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M109" s="49"/>
      <c r="II109" s="71"/>
      <c r="IJ109" s="55"/>
      <c r="IK109" s="55"/>
      <c r="IL109" s="55"/>
      <c r="IM109" s="55"/>
      <c r="IN109" s="55"/>
      <c r="IO109" s="55"/>
      <c r="IP109" s="55"/>
      <c r="IQ109" s="55"/>
      <c r="IR109" s="55"/>
      <c r="IS109" s="55"/>
      <c r="IT109" s="55"/>
      <c r="IU109" s="55"/>
      <c r="IV109" s="55"/>
    </row>
    <row r="110" spans="1:256" s="50" customFormat="1" ht="14.25">
      <c r="A110" s="41"/>
      <c r="B110" s="42"/>
      <c r="C110" s="44"/>
      <c r="D110" s="44"/>
      <c r="E110" s="45"/>
      <c r="F110" s="44"/>
      <c r="G110" s="74"/>
      <c r="H110" s="44"/>
      <c r="I110" s="3">
        <v>1</v>
      </c>
      <c r="J110" s="3">
        <v>1</v>
      </c>
      <c r="K110" s="44"/>
      <c r="L110" s="46" t="s">
        <v>356</v>
      </c>
      <c r="M110" s="46" t="s">
        <v>357</v>
      </c>
      <c r="N110" s="8">
        <v>1941</v>
      </c>
      <c r="O110" s="47">
        <f t="shared" si="0"/>
        <v>16.8</v>
      </c>
      <c r="P110" s="48">
        <f t="shared" si="1"/>
        <v>2</v>
      </c>
      <c r="Q110" s="71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>
        <v>12</v>
      </c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3"/>
      <c r="CO110" s="73"/>
      <c r="CP110" s="73"/>
      <c r="CQ110" s="73"/>
      <c r="CR110" s="73"/>
      <c r="CS110" s="73">
        <v>4.8</v>
      </c>
      <c r="CT110" s="73"/>
      <c r="CU110" s="73"/>
      <c r="CV110" s="73"/>
      <c r="CW110" s="73"/>
      <c r="EN110" s="55"/>
      <c r="EO110" s="56"/>
      <c r="EP110" s="56"/>
      <c r="EQ110" s="57"/>
      <c r="ER110" s="56"/>
      <c r="ES110" s="56"/>
      <c r="ET110" s="56"/>
      <c r="EU110" s="56"/>
      <c r="EV110" s="56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M110" s="49"/>
      <c r="II110" s="71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  <c r="IV110" s="55"/>
    </row>
    <row r="111" spans="1:256" s="50" customFormat="1" ht="14.25">
      <c r="A111" s="41"/>
      <c r="B111" s="42"/>
      <c r="C111" s="44"/>
      <c r="D111" s="44"/>
      <c r="E111" s="45"/>
      <c r="F111" s="44"/>
      <c r="G111" s="74"/>
      <c r="H111" s="44"/>
      <c r="I111" s="3"/>
      <c r="J111" s="3">
        <v>1</v>
      </c>
      <c r="K111" s="44"/>
      <c r="L111" s="46" t="s">
        <v>358</v>
      </c>
      <c r="M111" s="46" t="s">
        <v>255</v>
      </c>
      <c r="N111" s="8">
        <v>1974</v>
      </c>
      <c r="O111" s="47">
        <f t="shared" si="0"/>
        <v>15</v>
      </c>
      <c r="P111" s="48">
        <f t="shared" si="1"/>
        <v>1</v>
      </c>
      <c r="Q111" s="71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>
        <v>15</v>
      </c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EN111" s="55"/>
      <c r="EO111" s="56"/>
      <c r="EP111" s="56"/>
      <c r="EQ111" s="57"/>
      <c r="ER111" s="56"/>
      <c r="ES111" s="56"/>
      <c r="ET111" s="56"/>
      <c r="EU111" s="56"/>
      <c r="EV111" s="56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M111" s="49"/>
      <c r="II111" s="71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50" customFormat="1" ht="14.25">
      <c r="A112" s="41"/>
      <c r="B112" s="42"/>
      <c r="C112" s="44"/>
      <c r="D112" s="44"/>
      <c r="E112" s="45"/>
      <c r="F112" s="44"/>
      <c r="G112" s="74"/>
      <c r="H112" s="44"/>
      <c r="I112" s="3"/>
      <c r="J112" s="3">
        <v>1</v>
      </c>
      <c r="K112" s="44"/>
      <c r="L112" s="46" t="s">
        <v>177</v>
      </c>
      <c r="M112" s="46" t="s">
        <v>382</v>
      </c>
      <c r="N112" s="8">
        <v>1967</v>
      </c>
      <c r="O112" s="47">
        <f t="shared" si="0"/>
        <v>15</v>
      </c>
      <c r="P112" s="48">
        <f t="shared" si="1"/>
        <v>1</v>
      </c>
      <c r="Q112" s="71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 t="s">
        <v>176</v>
      </c>
      <c r="AD112" s="72"/>
      <c r="AE112" s="72"/>
      <c r="AF112" s="72"/>
      <c r="AG112" s="72"/>
      <c r="AH112" s="72"/>
      <c r="AI112" s="72"/>
      <c r="AJ112" s="72"/>
      <c r="AK112" s="72"/>
      <c r="AL112" s="72">
        <v>15</v>
      </c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BX112" s="5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EN112" s="55"/>
      <c r="EO112" s="56"/>
      <c r="EP112" s="56"/>
      <c r="EQ112" s="57"/>
      <c r="ER112" s="56"/>
      <c r="ES112" s="56"/>
      <c r="ET112" s="56"/>
      <c r="EU112" s="56"/>
      <c r="EV112" s="56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M112" s="49"/>
      <c r="II112" s="71"/>
      <c r="IJ112" s="55"/>
      <c r="IK112" s="55"/>
      <c r="IL112" s="55"/>
      <c r="IM112" s="55"/>
      <c r="IN112" s="55"/>
      <c r="IO112" s="55"/>
      <c r="IP112" s="55"/>
      <c r="IQ112" s="55"/>
      <c r="IR112" s="55"/>
      <c r="IS112" s="55"/>
      <c r="IT112" s="55"/>
      <c r="IU112" s="55"/>
      <c r="IV112" s="55"/>
    </row>
    <row r="113" spans="1:256" s="50" customFormat="1" ht="14.25">
      <c r="A113" s="41" t="s">
        <v>176</v>
      </c>
      <c r="B113" s="42"/>
      <c r="C113" s="44"/>
      <c r="D113" s="44"/>
      <c r="E113" s="45"/>
      <c r="F113" s="44"/>
      <c r="G113" s="74"/>
      <c r="H113" s="44"/>
      <c r="I113" s="3"/>
      <c r="J113" s="3">
        <v>1</v>
      </c>
      <c r="K113" s="44"/>
      <c r="L113" s="46" t="s">
        <v>383</v>
      </c>
      <c r="M113" s="46" t="s">
        <v>347</v>
      </c>
      <c r="N113" s="8">
        <v>1976</v>
      </c>
      <c r="O113" s="47">
        <f t="shared" si="0"/>
        <v>14.3</v>
      </c>
      <c r="P113" s="48">
        <f t="shared" si="1"/>
        <v>1</v>
      </c>
      <c r="Q113" s="71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>
        <v>14.3</v>
      </c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EN113" s="55"/>
      <c r="EO113" s="56"/>
      <c r="EP113" s="56"/>
      <c r="EQ113" s="57"/>
      <c r="ER113" s="56"/>
      <c r="ES113" s="56"/>
      <c r="ET113" s="56"/>
      <c r="EU113" s="56"/>
      <c r="EV113" s="56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M113" s="49"/>
      <c r="II113" s="71"/>
      <c r="IJ113" s="55"/>
      <c r="IK113" s="55"/>
      <c r="IL113" s="55"/>
      <c r="IM113" s="55"/>
      <c r="IN113" s="55"/>
      <c r="IO113" s="55"/>
      <c r="IP113" s="55"/>
      <c r="IQ113" s="55"/>
      <c r="IR113" s="55"/>
      <c r="IS113" s="55"/>
      <c r="IT113" s="55"/>
      <c r="IU113" s="55"/>
      <c r="IV113" s="55"/>
    </row>
    <row r="114" spans="1:256" s="50" customFormat="1" ht="14.25">
      <c r="A114" s="41"/>
      <c r="B114" s="42"/>
      <c r="C114" s="44"/>
      <c r="D114" s="44"/>
      <c r="E114" s="45"/>
      <c r="F114" s="44"/>
      <c r="G114" s="74"/>
      <c r="H114" s="44"/>
      <c r="I114" s="3"/>
      <c r="J114" s="3">
        <v>1</v>
      </c>
      <c r="K114" s="44"/>
      <c r="L114" s="46" t="s">
        <v>217</v>
      </c>
      <c r="M114" s="46" t="s">
        <v>239</v>
      </c>
      <c r="N114" s="8">
        <v>1974</v>
      </c>
      <c r="O114" s="47">
        <f t="shared" si="0"/>
        <v>14.3</v>
      </c>
      <c r="P114" s="48">
        <f t="shared" si="1"/>
        <v>1</v>
      </c>
      <c r="Q114" s="71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>
        <v>14.3</v>
      </c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EN114" s="55"/>
      <c r="EO114" s="56"/>
      <c r="EP114" s="56"/>
      <c r="EQ114" s="57"/>
      <c r="ER114" s="56"/>
      <c r="ES114" s="56"/>
      <c r="ET114" s="56"/>
      <c r="EU114" s="56"/>
      <c r="EV114" s="56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M114" s="49"/>
      <c r="II114" s="71"/>
      <c r="IJ114" s="55"/>
      <c r="IK114" s="55"/>
      <c r="IL114" s="55"/>
      <c r="IM114" s="55"/>
      <c r="IN114" s="55"/>
      <c r="IO114" s="55"/>
      <c r="IP114" s="55"/>
      <c r="IQ114" s="55"/>
      <c r="IR114" s="55"/>
      <c r="IS114" s="55"/>
      <c r="IT114" s="55"/>
      <c r="IU114" s="55"/>
      <c r="IV114" s="55"/>
    </row>
    <row r="115" spans="1:256" s="50" customFormat="1" ht="14.25">
      <c r="A115" s="41"/>
      <c r="B115" s="42"/>
      <c r="C115" s="44"/>
      <c r="D115" s="44"/>
      <c r="E115" s="45"/>
      <c r="F115" s="44"/>
      <c r="G115" s="74"/>
      <c r="H115" s="44"/>
      <c r="I115" s="3"/>
      <c r="J115" s="3">
        <v>1</v>
      </c>
      <c r="K115" s="44"/>
      <c r="L115" s="46" t="s">
        <v>242</v>
      </c>
      <c r="M115" s="46" t="s">
        <v>239</v>
      </c>
      <c r="N115" s="8">
        <v>1971</v>
      </c>
      <c r="O115" s="47">
        <f t="shared" si="0"/>
        <v>14.3</v>
      </c>
      <c r="P115" s="48">
        <f t="shared" si="1"/>
        <v>1</v>
      </c>
      <c r="Q115" s="71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>
        <v>14.3</v>
      </c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EN115" s="55"/>
      <c r="EO115" s="56"/>
      <c r="EP115" s="56"/>
      <c r="EQ115" s="57"/>
      <c r="ER115" s="56"/>
      <c r="ES115" s="56"/>
      <c r="ET115" s="56"/>
      <c r="EU115" s="56"/>
      <c r="EV115" s="56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M115" s="49"/>
      <c r="II115" s="71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50" customFormat="1" ht="14.25">
      <c r="A116" s="41"/>
      <c r="B116" s="42"/>
      <c r="C116" s="44"/>
      <c r="D116" s="44"/>
      <c r="E116" s="45"/>
      <c r="F116" s="44"/>
      <c r="G116" s="74"/>
      <c r="H116" s="44"/>
      <c r="I116" s="3"/>
      <c r="J116" s="3">
        <v>1</v>
      </c>
      <c r="K116" s="44"/>
      <c r="L116" s="46" t="s">
        <v>346</v>
      </c>
      <c r="M116" s="46" t="s">
        <v>521</v>
      </c>
      <c r="N116" s="8">
        <v>1968</v>
      </c>
      <c r="O116" s="47">
        <f t="shared" si="0"/>
        <v>14.3</v>
      </c>
      <c r="P116" s="48">
        <f t="shared" si="1"/>
        <v>1</v>
      </c>
      <c r="Q116" s="71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>
        <v>14.3</v>
      </c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EN116" s="55"/>
      <c r="EO116" s="56"/>
      <c r="EP116" s="56"/>
      <c r="EQ116" s="57"/>
      <c r="ER116" s="56"/>
      <c r="ES116" s="56"/>
      <c r="ET116" s="56"/>
      <c r="EU116" s="56"/>
      <c r="EV116" s="56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M116" s="49"/>
      <c r="II116" s="71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50" customFormat="1" ht="14.25">
      <c r="A117" s="41"/>
      <c r="B117" s="32"/>
      <c r="C117" s="44"/>
      <c r="D117" s="44"/>
      <c r="E117" s="45"/>
      <c r="F117" s="44"/>
      <c r="G117" s="74"/>
      <c r="H117" s="44"/>
      <c r="I117" s="3"/>
      <c r="J117" s="3">
        <v>1</v>
      </c>
      <c r="K117" s="44"/>
      <c r="L117" s="46" t="s">
        <v>316</v>
      </c>
      <c r="M117" s="46" t="s">
        <v>317</v>
      </c>
      <c r="N117" s="8">
        <v>1971</v>
      </c>
      <c r="O117" s="47">
        <f t="shared" si="0"/>
        <v>14.3</v>
      </c>
      <c r="P117" s="48">
        <f t="shared" si="1"/>
        <v>1</v>
      </c>
      <c r="Q117" s="71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>
        <v>14.3</v>
      </c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EN117" s="55"/>
      <c r="EO117" s="56"/>
      <c r="EP117" s="56"/>
      <c r="EQ117" s="57"/>
      <c r="ER117" s="56"/>
      <c r="ES117" s="56"/>
      <c r="ET117" s="56"/>
      <c r="EU117" s="56"/>
      <c r="EV117" s="56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M117" s="49"/>
      <c r="II117" s="71"/>
      <c r="IJ117" s="55"/>
      <c r="IK117" s="55"/>
      <c r="IL117" s="55"/>
      <c r="IM117" s="55"/>
      <c r="IN117" s="55"/>
      <c r="IO117" s="55"/>
      <c r="IP117" s="55"/>
      <c r="IQ117" s="55"/>
      <c r="IR117" s="55"/>
      <c r="IS117" s="55"/>
      <c r="IT117" s="55"/>
      <c r="IU117" s="55"/>
      <c r="IV117" s="55"/>
    </row>
    <row r="118" spans="1:256" s="50" customFormat="1" ht="14.25">
      <c r="A118" s="41" t="s">
        <v>176</v>
      </c>
      <c r="B118" s="42"/>
      <c r="C118" s="44"/>
      <c r="D118" s="44"/>
      <c r="E118" s="45"/>
      <c r="F118" s="44"/>
      <c r="G118" s="74"/>
      <c r="H118" s="44"/>
      <c r="I118" s="3"/>
      <c r="J118" s="3">
        <v>1</v>
      </c>
      <c r="K118" s="44"/>
      <c r="L118" s="46" t="s">
        <v>314</v>
      </c>
      <c r="M118" s="46" t="s">
        <v>315</v>
      </c>
      <c r="N118" s="8">
        <v>1982</v>
      </c>
      <c r="O118" s="47">
        <f t="shared" si="0"/>
        <v>14.3</v>
      </c>
      <c r="P118" s="48">
        <f t="shared" si="1"/>
        <v>1</v>
      </c>
      <c r="Q118" s="71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>
        <v>14.3</v>
      </c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EN118" s="55"/>
      <c r="EO118" s="56"/>
      <c r="EP118" s="56"/>
      <c r="EQ118" s="57"/>
      <c r="ER118" s="56"/>
      <c r="ES118" s="56"/>
      <c r="ET118" s="56"/>
      <c r="EU118" s="56"/>
      <c r="EV118" s="56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M118" s="49"/>
      <c r="II118" s="71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50" customFormat="1" ht="14.25">
      <c r="A119" s="41"/>
      <c r="B119" s="42"/>
      <c r="C119" s="44"/>
      <c r="D119" s="44"/>
      <c r="E119" s="45"/>
      <c r="F119" s="44"/>
      <c r="G119" s="74"/>
      <c r="H119" s="44"/>
      <c r="I119" s="3"/>
      <c r="J119" s="3">
        <v>1</v>
      </c>
      <c r="K119" s="44"/>
      <c r="L119" s="46" t="s">
        <v>319</v>
      </c>
      <c r="M119" s="46" t="s">
        <v>320</v>
      </c>
      <c r="N119" s="8">
        <v>1971</v>
      </c>
      <c r="O119" s="47">
        <f t="shared" si="0"/>
        <v>14.3</v>
      </c>
      <c r="P119" s="48">
        <f t="shared" si="1"/>
        <v>1</v>
      </c>
      <c r="Q119" s="71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>
        <v>14.3</v>
      </c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EN119" s="55"/>
      <c r="EO119" s="56"/>
      <c r="EP119" s="56"/>
      <c r="EQ119" s="57"/>
      <c r="ER119" s="56"/>
      <c r="ES119" s="56"/>
      <c r="ET119" s="56"/>
      <c r="EU119" s="56"/>
      <c r="EV119" s="56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M119" s="49"/>
      <c r="II119" s="71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50" customFormat="1" ht="14.25">
      <c r="A120" s="41"/>
      <c r="B120" s="42"/>
      <c r="C120" s="44"/>
      <c r="D120" s="44"/>
      <c r="E120" s="45"/>
      <c r="F120" s="44"/>
      <c r="G120" s="74"/>
      <c r="H120" s="44"/>
      <c r="I120" s="3"/>
      <c r="J120" s="3">
        <v>2</v>
      </c>
      <c r="K120" s="44"/>
      <c r="L120" s="46" t="s">
        <v>388</v>
      </c>
      <c r="M120" s="46" t="s">
        <v>389</v>
      </c>
      <c r="N120" s="8">
        <v>1964</v>
      </c>
      <c r="O120" s="47">
        <f t="shared" si="0"/>
        <v>13.4</v>
      </c>
      <c r="P120" s="48">
        <f t="shared" si="1"/>
        <v>2</v>
      </c>
      <c r="Q120" s="71"/>
      <c r="R120" s="72"/>
      <c r="S120" s="72"/>
      <c r="T120" s="72"/>
      <c r="U120" s="72"/>
      <c r="V120" s="72"/>
      <c r="W120" s="72"/>
      <c r="X120" s="72"/>
      <c r="Y120" s="72"/>
      <c r="Z120" s="72">
        <v>10</v>
      </c>
      <c r="AA120" s="72"/>
      <c r="AB120" s="72"/>
      <c r="AC120" s="72">
        <v>3.4</v>
      </c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EN120" s="55"/>
      <c r="EO120" s="56"/>
      <c r="EP120" s="56"/>
      <c r="EQ120" s="57"/>
      <c r="ER120" s="56"/>
      <c r="ES120" s="56"/>
      <c r="ET120" s="56"/>
      <c r="EU120" s="56"/>
      <c r="EV120" s="56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M120" s="49"/>
      <c r="II120" s="71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50" customFormat="1" ht="14.25">
      <c r="A121" s="41"/>
      <c r="B121" s="42"/>
      <c r="C121" s="36"/>
      <c r="D121" s="44"/>
      <c r="E121" s="45"/>
      <c r="F121" s="44"/>
      <c r="G121" s="74"/>
      <c r="H121" s="44"/>
      <c r="I121" s="3"/>
      <c r="J121" s="3">
        <v>1</v>
      </c>
      <c r="K121" s="44"/>
      <c r="L121" s="46" t="s">
        <v>258</v>
      </c>
      <c r="M121" s="46" t="s">
        <v>239</v>
      </c>
      <c r="N121" s="8">
        <v>1968</v>
      </c>
      <c r="O121" s="47">
        <f t="shared" si="0"/>
        <v>13</v>
      </c>
      <c r="P121" s="48">
        <f t="shared" si="1"/>
        <v>1</v>
      </c>
      <c r="Q121" s="71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>
        <v>13</v>
      </c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EN121" s="55"/>
      <c r="EO121" s="56"/>
      <c r="EP121" s="56"/>
      <c r="EQ121" s="57"/>
      <c r="ER121" s="56"/>
      <c r="ES121" s="56"/>
      <c r="ET121" s="56"/>
      <c r="EU121" s="56"/>
      <c r="EV121" s="56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M121" s="49"/>
      <c r="II121" s="71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50" customFormat="1" ht="14.25">
      <c r="A122" s="41"/>
      <c r="B122" s="42"/>
      <c r="C122" s="44"/>
      <c r="D122" s="44"/>
      <c r="E122" s="45"/>
      <c r="F122" s="44"/>
      <c r="G122" s="74"/>
      <c r="H122" s="44"/>
      <c r="I122" s="3">
        <v>1</v>
      </c>
      <c r="J122" s="3"/>
      <c r="K122" s="44">
        <v>1</v>
      </c>
      <c r="L122" s="46" t="s">
        <v>322</v>
      </c>
      <c r="M122" s="46" t="s">
        <v>323</v>
      </c>
      <c r="N122" s="8">
        <v>1959</v>
      </c>
      <c r="O122" s="47">
        <f t="shared" si="0"/>
        <v>13</v>
      </c>
      <c r="P122" s="48">
        <f t="shared" si="1"/>
        <v>2</v>
      </c>
      <c r="Q122" s="71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>
        <v>7</v>
      </c>
      <c r="CH122" s="72"/>
      <c r="CI122" s="72"/>
      <c r="CJ122" s="72"/>
      <c r="CK122" s="72"/>
      <c r="CL122" s="72"/>
      <c r="CM122" s="72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DC122" s="50">
        <v>6</v>
      </c>
      <c r="EN122" s="55"/>
      <c r="EO122" s="56"/>
      <c r="EP122" s="56"/>
      <c r="EQ122" s="57"/>
      <c r="ER122" s="56"/>
      <c r="ES122" s="56"/>
      <c r="ET122" s="56"/>
      <c r="EU122" s="56"/>
      <c r="EV122" s="56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M122" s="49"/>
      <c r="II122" s="71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50" customFormat="1" ht="14.25">
      <c r="A123" s="41"/>
      <c r="B123" s="42"/>
      <c r="C123" s="44"/>
      <c r="D123" s="44"/>
      <c r="E123" s="45"/>
      <c r="F123" s="44"/>
      <c r="G123" s="74"/>
      <c r="H123" s="44"/>
      <c r="I123" s="3"/>
      <c r="J123" s="3">
        <v>2</v>
      </c>
      <c r="K123" s="44"/>
      <c r="L123" s="46" t="s">
        <v>361</v>
      </c>
      <c r="M123" s="46" t="s">
        <v>362</v>
      </c>
      <c r="N123" s="8">
        <v>1954</v>
      </c>
      <c r="O123" s="47">
        <f t="shared" si="0"/>
        <v>12.5</v>
      </c>
      <c r="P123" s="48">
        <f t="shared" si="1"/>
        <v>2</v>
      </c>
      <c r="Q123" s="71"/>
      <c r="R123" s="72"/>
      <c r="S123" s="72"/>
      <c r="T123" s="72"/>
      <c r="U123" s="72"/>
      <c r="V123" s="72">
        <v>6.3</v>
      </c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>
        <v>6.2</v>
      </c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EM123" s="56"/>
      <c r="EN123" s="55"/>
      <c r="EO123" s="56"/>
      <c r="EP123" s="56"/>
      <c r="EQ123" s="57"/>
      <c r="ER123" s="56"/>
      <c r="ES123" s="56"/>
      <c r="ET123" s="56"/>
      <c r="EU123" s="56"/>
      <c r="EV123" s="56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M123" s="49"/>
      <c r="II123" s="71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50" customFormat="1" ht="14.25">
      <c r="A124" s="41"/>
      <c r="B124" s="42"/>
      <c r="C124" s="44"/>
      <c r="D124" s="44"/>
      <c r="E124" s="45"/>
      <c r="F124" s="44"/>
      <c r="G124" s="74"/>
      <c r="H124" s="44"/>
      <c r="I124" s="3"/>
      <c r="J124" s="3">
        <v>1</v>
      </c>
      <c r="K124" s="44"/>
      <c r="L124" s="46" t="s">
        <v>379</v>
      </c>
      <c r="M124" s="46" t="s">
        <v>380</v>
      </c>
      <c r="N124" s="8">
        <v>1950</v>
      </c>
      <c r="O124" s="47">
        <f t="shared" si="0"/>
        <v>11.3</v>
      </c>
      <c r="P124" s="48">
        <f t="shared" si="1"/>
        <v>1</v>
      </c>
      <c r="Q124" s="71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>
        <v>11.3</v>
      </c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EN124" s="55"/>
      <c r="EO124" s="56"/>
      <c r="EP124" s="56"/>
      <c r="EQ124" s="57"/>
      <c r="ER124" s="56"/>
      <c r="ES124" s="56"/>
      <c r="ET124" s="56"/>
      <c r="EU124" s="56"/>
      <c r="EV124" s="56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M124" s="49"/>
      <c r="II124" s="71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50" customFormat="1" ht="14.25">
      <c r="A125" s="41"/>
      <c r="B125" s="42"/>
      <c r="C125" s="44"/>
      <c r="D125" s="44"/>
      <c r="E125" s="45"/>
      <c r="F125" s="44"/>
      <c r="G125" s="74"/>
      <c r="H125" s="44"/>
      <c r="I125" s="3"/>
      <c r="J125" s="3">
        <v>2</v>
      </c>
      <c r="K125" s="44"/>
      <c r="L125" s="46" t="s">
        <v>396</v>
      </c>
      <c r="M125" s="46" t="s">
        <v>173</v>
      </c>
      <c r="N125" s="8">
        <v>1946</v>
      </c>
      <c r="O125" s="47">
        <f t="shared" si="0"/>
        <v>10.2</v>
      </c>
      <c r="P125" s="48">
        <f t="shared" si="1"/>
        <v>2</v>
      </c>
      <c r="Q125" s="71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>
        <v>5.4</v>
      </c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3"/>
      <c r="CO125" s="73"/>
      <c r="CP125" s="73"/>
      <c r="CQ125" s="73"/>
      <c r="CR125" s="73"/>
      <c r="CS125" s="73">
        <v>4.8</v>
      </c>
      <c r="CT125" s="73"/>
      <c r="CU125" s="73"/>
      <c r="CV125" s="73"/>
      <c r="CW125" s="73"/>
      <c r="EN125" s="55"/>
      <c r="EO125" s="56"/>
      <c r="EP125" s="56"/>
      <c r="EQ125" s="57"/>
      <c r="ER125" s="56"/>
      <c r="ES125" s="56"/>
      <c r="ET125" s="56"/>
      <c r="EU125" s="56"/>
      <c r="EV125" s="56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M125" s="49"/>
      <c r="II125" s="71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50" customFormat="1" ht="14.25">
      <c r="A126" s="41"/>
      <c r="B126" s="42"/>
      <c r="C126" s="44"/>
      <c r="D126" s="44"/>
      <c r="E126" s="45"/>
      <c r="F126" s="44"/>
      <c r="G126" s="74"/>
      <c r="H126" s="44"/>
      <c r="I126" s="3">
        <v>1</v>
      </c>
      <c r="J126" s="3"/>
      <c r="K126" s="44">
        <v>1</v>
      </c>
      <c r="L126" s="46" t="s">
        <v>324</v>
      </c>
      <c r="M126" s="46" t="s">
        <v>325</v>
      </c>
      <c r="N126" s="8">
        <v>1968</v>
      </c>
      <c r="O126" s="47">
        <f t="shared" si="0"/>
        <v>10</v>
      </c>
      <c r="P126" s="48">
        <f t="shared" si="1"/>
        <v>2</v>
      </c>
      <c r="Q126" s="71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>
        <v>4</v>
      </c>
      <c r="CH126" s="72"/>
      <c r="CI126" s="72"/>
      <c r="CJ126" s="72"/>
      <c r="CK126" s="72"/>
      <c r="CL126" s="72"/>
      <c r="CM126" s="72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DC126" s="50">
        <v>6</v>
      </c>
      <c r="EN126" s="55"/>
      <c r="EO126" s="56"/>
      <c r="EP126" s="56"/>
      <c r="EQ126" s="57"/>
      <c r="ER126" s="56"/>
      <c r="ES126" s="56"/>
      <c r="ET126" s="56"/>
      <c r="EU126" s="56"/>
      <c r="EV126" s="56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M126" s="49"/>
      <c r="II126" s="71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50" customFormat="1" ht="14.25">
      <c r="A127" s="41"/>
      <c r="B127" s="32"/>
      <c r="C127" s="44"/>
      <c r="D127" s="44"/>
      <c r="E127" s="45"/>
      <c r="F127" s="44"/>
      <c r="G127" s="74"/>
      <c r="H127" s="44"/>
      <c r="I127" s="3"/>
      <c r="J127" s="3">
        <v>1</v>
      </c>
      <c r="K127" s="44"/>
      <c r="L127" s="46" t="s">
        <v>397</v>
      </c>
      <c r="M127" s="46" t="s">
        <v>398</v>
      </c>
      <c r="N127" s="8">
        <v>1975</v>
      </c>
      <c r="O127" s="47">
        <f t="shared" si="0"/>
        <v>10</v>
      </c>
      <c r="P127" s="48">
        <f t="shared" si="1"/>
        <v>1</v>
      </c>
      <c r="Q127" s="71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>
        <v>10</v>
      </c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EN127" s="55"/>
      <c r="EO127" s="56"/>
      <c r="EP127" s="56"/>
      <c r="EQ127" s="57"/>
      <c r="ER127" s="56"/>
      <c r="ES127" s="56"/>
      <c r="ET127" s="56"/>
      <c r="EU127" s="56"/>
      <c r="EV127" s="56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M127" s="49"/>
      <c r="II127" s="71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50" customFormat="1" ht="14.25">
      <c r="A128" s="41"/>
      <c r="B128" s="42"/>
      <c r="C128" s="44"/>
      <c r="D128" s="44"/>
      <c r="E128" s="45"/>
      <c r="F128" s="44"/>
      <c r="G128" s="74"/>
      <c r="H128" s="44"/>
      <c r="I128" s="3"/>
      <c r="J128" s="3">
        <v>1</v>
      </c>
      <c r="K128" s="44"/>
      <c r="L128" s="46" t="s">
        <v>407</v>
      </c>
      <c r="M128" s="46" t="s">
        <v>255</v>
      </c>
      <c r="N128" s="8">
        <v>1985</v>
      </c>
      <c r="O128" s="47">
        <f t="shared" si="0"/>
        <v>6.5</v>
      </c>
      <c r="P128" s="48">
        <f t="shared" si="1"/>
        <v>1</v>
      </c>
      <c r="Q128" s="71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DE128" s="50">
        <v>6.5</v>
      </c>
      <c r="EN128" s="55"/>
      <c r="EO128" s="56"/>
      <c r="EP128" s="56"/>
      <c r="EQ128" s="57"/>
      <c r="ER128" s="56"/>
      <c r="ES128" s="56"/>
      <c r="ET128" s="56"/>
      <c r="EU128" s="56"/>
      <c r="EV128" s="56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M128" s="49"/>
      <c r="II128" s="71"/>
      <c r="IJ128" s="55"/>
      <c r="IK128" s="55"/>
      <c r="IL128" s="55"/>
      <c r="IM128" s="55"/>
      <c r="IN128" s="55"/>
      <c r="IO128" s="55"/>
      <c r="IP128" s="55"/>
      <c r="IQ128" s="55"/>
      <c r="IR128" s="55"/>
      <c r="IS128" s="55"/>
      <c r="IT128" s="55"/>
      <c r="IU128" s="55"/>
      <c r="IV128" s="55"/>
    </row>
    <row r="129" spans="1:256" s="50" customFormat="1" ht="14.25">
      <c r="A129" s="41"/>
      <c r="B129" s="42"/>
      <c r="C129" s="44"/>
      <c r="D129" s="44"/>
      <c r="E129" s="45"/>
      <c r="F129" s="44"/>
      <c r="G129" s="74"/>
      <c r="H129" s="44"/>
      <c r="I129" s="3"/>
      <c r="J129" s="3">
        <v>1</v>
      </c>
      <c r="K129" s="44"/>
      <c r="L129" s="46" t="s">
        <v>301</v>
      </c>
      <c r="M129" s="46" t="s">
        <v>184</v>
      </c>
      <c r="N129" s="8">
        <v>1996</v>
      </c>
      <c r="O129" s="47">
        <f t="shared" si="0"/>
        <v>6.3</v>
      </c>
      <c r="P129" s="48">
        <f t="shared" si="1"/>
        <v>1</v>
      </c>
      <c r="Q129" s="71"/>
      <c r="R129" s="72"/>
      <c r="S129" s="72"/>
      <c r="T129" s="72"/>
      <c r="U129" s="72"/>
      <c r="V129" s="72">
        <v>6.3</v>
      </c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EN129" s="55"/>
      <c r="EO129" s="56"/>
      <c r="EP129" s="56"/>
      <c r="EQ129" s="57"/>
      <c r="ER129" s="56"/>
      <c r="ES129" s="56"/>
      <c r="ET129" s="56"/>
      <c r="EU129" s="56"/>
      <c r="EV129" s="56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M129" s="49"/>
      <c r="II129" s="71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50" customFormat="1" ht="14.25">
      <c r="A130" s="41"/>
      <c r="B130" s="42"/>
      <c r="C130" s="44"/>
      <c r="D130" s="44"/>
      <c r="E130" s="45"/>
      <c r="F130" s="44"/>
      <c r="G130" s="74"/>
      <c r="H130" s="44"/>
      <c r="I130" s="3"/>
      <c r="J130" s="3">
        <v>1</v>
      </c>
      <c r="K130" s="44"/>
      <c r="L130" s="46" t="s">
        <v>249</v>
      </c>
      <c r="M130" s="46" t="s">
        <v>332</v>
      </c>
      <c r="N130" s="8">
        <v>1990</v>
      </c>
      <c r="O130" s="47">
        <f t="shared" si="0"/>
        <v>6.2</v>
      </c>
      <c r="P130" s="48">
        <f t="shared" si="1"/>
        <v>1</v>
      </c>
      <c r="Q130" s="71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>
        <v>6.2</v>
      </c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EN130" s="55"/>
      <c r="EO130" s="56"/>
      <c r="EP130" s="56"/>
      <c r="EQ130" s="57"/>
      <c r="ER130" s="56"/>
      <c r="ES130" s="56"/>
      <c r="ET130" s="56"/>
      <c r="EU130" s="56"/>
      <c r="EV130" s="56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M130" s="49"/>
      <c r="II130" s="71"/>
      <c r="IJ130" s="55"/>
      <c r="IK130" s="55"/>
      <c r="IL130" s="55"/>
      <c r="IM130" s="55"/>
      <c r="IN130" s="55"/>
      <c r="IO130" s="55"/>
      <c r="IP130" s="55"/>
      <c r="IQ130" s="55"/>
      <c r="IR130" s="55"/>
      <c r="IS130" s="55"/>
      <c r="IT130" s="55"/>
      <c r="IU130" s="55"/>
      <c r="IV130" s="55"/>
    </row>
    <row r="131" spans="1:256" s="50" customFormat="1" ht="14.25">
      <c r="A131" s="41"/>
      <c r="B131" s="42"/>
      <c r="C131" s="44"/>
      <c r="D131" s="44"/>
      <c r="E131" s="45"/>
      <c r="F131" s="44"/>
      <c r="G131" s="74"/>
      <c r="H131" s="44"/>
      <c r="I131" s="3">
        <v>1</v>
      </c>
      <c r="J131" s="3"/>
      <c r="K131" s="44"/>
      <c r="L131" s="46" t="s">
        <v>410</v>
      </c>
      <c r="M131" s="46" t="s">
        <v>411</v>
      </c>
      <c r="N131" s="8">
        <v>1997</v>
      </c>
      <c r="O131" s="47">
        <f t="shared" si="0"/>
        <v>6</v>
      </c>
      <c r="P131" s="48">
        <f t="shared" si="1"/>
        <v>1</v>
      </c>
      <c r="Q131" s="71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3"/>
      <c r="CO131" s="73"/>
      <c r="CP131" s="73"/>
      <c r="CQ131" s="73"/>
      <c r="CR131" s="73"/>
      <c r="CS131" s="73">
        <v>6</v>
      </c>
      <c r="CT131" s="73"/>
      <c r="CU131" s="73"/>
      <c r="CV131" s="73"/>
      <c r="CW131" s="73"/>
      <c r="EN131" s="55"/>
      <c r="EO131" s="56"/>
      <c r="EP131" s="56"/>
      <c r="EQ131" s="57"/>
      <c r="ER131" s="56"/>
      <c r="ES131" s="56"/>
      <c r="ET131" s="56"/>
      <c r="EU131" s="56"/>
      <c r="EV131" s="56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M131" s="49"/>
      <c r="II131" s="71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50" customFormat="1" ht="14.25">
      <c r="A132" s="41"/>
      <c r="B132" s="42"/>
      <c r="C132" s="44"/>
      <c r="D132" s="44"/>
      <c r="E132" s="45"/>
      <c r="F132" s="44"/>
      <c r="G132" s="74"/>
      <c r="H132" s="44"/>
      <c r="I132" s="3">
        <v>1</v>
      </c>
      <c r="J132" s="3"/>
      <c r="K132" s="44"/>
      <c r="L132" s="46" t="s">
        <v>293</v>
      </c>
      <c r="M132" s="46" t="s">
        <v>323</v>
      </c>
      <c r="N132" s="8">
        <v>1957</v>
      </c>
      <c r="O132" s="47">
        <f t="shared" si="0"/>
        <v>6</v>
      </c>
      <c r="P132" s="48">
        <f t="shared" si="1"/>
        <v>1</v>
      </c>
      <c r="Q132" s="71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3"/>
      <c r="CO132" s="73"/>
      <c r="CP132" s="73"/>
      <c r="CQ132" s="73"/>
      <c r="CR132" s="73"/>
      <c r="CS132" s="73">
        <v>6</v>
      </c>
      <c r="CT132" s="73"/>
      <c r="CU132" s="73"/>
      <c r="CV132" s="73"/>
      <c r="CW132" s="73"/>
      <c r="EN132" s="55"/>
      <c r="EO132" s="56"/>
      <c r="EP132" s="56"/>
      <c r="EQ132" s="57"/>
      <c r="ER132" s="56"/>
      <c r="ES132" s="56"/>
      <c r="ET132" s="56"/>
      <c r="EU132" s="56"/>
      <c r="EV132" s="56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M132" s="49"/>
      <c r="II132" s="71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50" customFormat="1" ht="14.25">
      <c r="A133" s="41" t="s">
        <v>176</v>
      </c>
      <c r="B133" s="42"/>
      <c r="C133" s="44"/>
      <c r="D133" s="44"/>
      <c r="E133" s="45"/>
      <c r="F133" s="44"/>
      <c r="G133" s="74"/>
      <c r="H133" s="44"/>
      <c r="I133" s="3">
        <v>1</v>
      </c>
      <c r="J133" s="3"/>
      <c r="K133" s="44"/>
      <c r="L133" s="46" t="s">
        <v>394</v>
      </c>
      <c r="M133" s="46" t="s">
        <v>239</v>
      </c>
      <c r="N133" s="8">
        <v>1974</v>
      </c>
      <c r="O133" s="47">
        <f t="shared" si="0"/>
        <v>6</v>
      </c>
      <c r="P133" s="48">
        <f t="shared" si="1"/>
        <v>1</v>
      </c>
      <c r="Q133" s="71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3"/>
      <c r="CO133" s="73"/>
      <c r="CP133" s="73"/>
      <c r="CQ133" s="73"/>
      <c r="CR133" s="73"/>
      <c r="CS133" s="73">
        <v>6</v>
      </c>
      <c r="CT133" s="73"/>
      <c r="CU133" s="73"/>
      <c r="CV133" s="73"/>
      <c r="CW133" s="73"/>
      <c r="EN133" s="55"/>
      <c r="EO133" s="56"/>
      <c r="EP133" s="56"/>
      <c r="EQ133" s="57"/>
      <c r="ER133" s="56"/>
      <c r="ES133" s="56"/>
      <c r="ET133" s="56"/>
      <c r="EU133" s="56"/>
      <c r="EV133" s="56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M133" s="49"/>
      <c r="II133" s="71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256" s="50" customFormat="1" ht="14.25">
      <c r="A134" s="41"/>
      <c r="B134" s="42"/>
      <c r="C134" s="44"/>
      <c r="D134" s="44"/>
      <c r="E134" s="45"/>
      <c r="F134" s="44"/>
      <c r="G134" s="74"/>
      <c r="H134" s="44"/>
      <c r="I134" s="3">
        <v>1</v>
      </c>
      <c r="J134" s="3"/>
      <c r="K134" s="44"/>
      <c r="L134" s="46" t="s">
        <v>366</v>
      </c>
      <c r="M134" s="46" t="s">
        <v>239</v>
      </c>
      <c r="N134" s="8">
        <v>1965</v>
      </c>
      <c r="O134" s="47">
        <f t="shared" si="0"/>
        <v>6</v>
      </c>
      <c r="P134" s="48">
        <f t="shared" si="1"/>
        <v>1</v>
      </c>
      <c r="Q134" s="71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3"/>
      <c r="CO134" s="73"/>
      <c r="CP134" s="73"/>
      <c r="CQ134" s="73"/>
      <c r="CR134" s="73"/>
      <c r="CS134" s="73"/>
      <c r="CT134" s="73"/>
      <c r="CU134" s="73">
        <v>6</v>
      </c>
      <c r="CV134" s="73"/>
      <c r="CW134" s="73"/>
      <c r="EN134" s="55"/>
      <c r="EO134" s="56"/>
      <c r="EP134" s="56"/>
      <c r="EQ134" s="57"/>
      <c r="ER134" s="56"/>
      <c r="ES134" s="56"/>
      <c r="ET134" s="56"/>
      <c r="EU134" s="56"/>
      <c r="EV134" s="56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M134" s="49"/>
      <c r="II134" s="71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50" customFormat="1" ht="14.25">
      <c r="A135" s="41"/>
      <c r="B135" s="42"/>
      <c r="C135" s="44"/>
      <c r="D135" s="44"/>
      <c r="E135" s="45"/>
      <c r="F135" s="44"/>
      <c r="G135" s="74"/>
      <c r="H135" s="44"/>
      <c r="I135" s="3">
        <v>1</v>
      </c>
      <c r="J135" s="3"/>
      <c r="K135" s="44"/>
      <c r="L135" s="46" t="s">
        <v>408</v>
      </c>
      <c r="M135" s="46" t="s">
        <v>312</v>
      </c>
      <c r="N135" s="8">
        <v>1997</v>
      </c>
      <c r="O135" s="47">
        <f t="shared" si="0"/>
        <v>6</v>
      </c>
      <c r="P135" s="48">
        <f t="shared" si="1"/>
        <v>1</v>
      </c>
      <c r="Q135" s="71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3"/>
      <c r="CO135" s="73"/>
      <c r="CP135" s="73"/>
      <c r="CQ135" s="73"/>
      <c r="CR135" s="73"/>
      <c r="CS135" s="73">
        <v>6</v>
      </c>
      <c r="CT135" s="73"/>
      <c r="CU135" s="73"/>
      <c r="CV135" s="73"/>
      <c r="CW135" s="73"/>
      <c r="EN135" s="55"/>
      <c r="EO135" s="56"/>
      <c r="EP135" s="56"/>
      <c r="EQ135" s="57"/>
      <c r="ER135" s="56"/>
      <c r="ES135" s="56"/>
      <c r="ET135" s="56"/>
      <c r="EU135" s="56"/>
      <c r="EV135" s="56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M135" s="49"/>
      <c r="II135" s="71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</row>
    <row r="136" spans="1:256" s="50" customFormat="1" ht="14.25">
      <c r="A136" s="41"/>
      <c r="B136" s="42"/>
      <c r="C136" s="44"/>
      <c r="D136" s="44"/>
      <c r="E136" s="45"/>
      <c r="F136" s="44"/>
      <c r="G136" s="74"/>
      <c r="H136" s="44"/>
      <c r="I136" s="3">
        <v>1</v>
      </c>
      <c r="J136" s="3"/>
      <c r="K136" s="44"/>
      <c r="L136" s="46" t="s">
        <v>392</v>
      </c>
      <c r="M136" s="46" t="s">
        <v>393</v>
      </c>
      <c r="N136" s="8">
        <v>1960</v>
      </c>
      <c r="O136" s="47">
        <f t="shared" si="0"/>
        <v>5.5</v>
      </c>
      <c r="P136" s="48">
        <f t="shared" si="1"/>
        <v>1</v>
      </c>
      <c r="Q136" s="71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DI136" s="50">
        <v>5.5</v>
      </c>
      <c r="EN136" s="55"/>
      <c r="EO136" s="56"/>
      <c r="EP136" s="56"/>
      <c r="EQ136" s="57"/>
      <c r="ER136" s="56"/>
      <c r="ES136" s="56"/>
      <c r="ET136" s="56"/>
      <c r="EU136" s="56"/>
      <c r="EV136" s="56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M136" s="49"/>
      <c r="II136" s="71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50" customFormat="1" ht="14.25">
      <c r="A137" s="41"/>
      <c r="B137" s="42"/>
      <c r="C137" s="44"/>
      <c r="D137" s="44"/>
      <c r="E137" s="45"/>
      <c r="F137" s="44"/>
      <c r="G137" s="74"/>
      <c r="H137" s="44"/>
      <c r="I137" s="3"/>
      <c r="J137" s="3">
        <v>1</v>
      </c>
      <c r="K137" s="44"/>
      <c r="L137" s="46" t="s">
        <v>414</v>
      </c>
      <c r="M137" s="46" t="s">
        <v>415</v>
      </c>
      <c r="N137" s="8">
        <v>1971</v>
      </c>
      <c r="O137" s="47">
        <f t="shared" si="0"/>
        <v>5</v>
      </c>
      <c r="P137" s="48">
        <f t="shared" si="1"/>
        <v>1</v>
      </c>
      <c r="Q137" s="71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DG137" s="50">
        <v>5</v>
      </c>
      <c r="EN137" s="55"/>
      <c r="EO137" s="56"/>
      <c r="EP137" s="56"/>
      <c r="EQ137" s="57"/>
      <c r="ER137" s="56"/>
      <c r="ES137" s="56"/>
      <c r="ET137" s="56"/>
      <c r="EU137" s="56"/>
      <c r="EV137" s="56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M137" s="49"/>
      <c r="II137" s="71"/>
      <c r="IJ137" s="55"/>
      <c r="IK137" s="55"/>
      <c r="IL137" s="55"/>
      <c r="IM137" s="55"/>
      <c r="IN137" s="55"/>
      <c r="IO137" s="55"/>
      <c r="IP137" s="55"/>
      <c r="IQ137" s="55"/>
      <c r="IR137" s="55"/>
      <c r="IS137" s="55"/>
      <c r="IT137" s="55"/>
      <c r="IU137" s="55"/>
      <c r="IV137" s="55"/>
    </row>
    <row r="138" spans="1:256" s="50" customFormat="1" ht="14.25">
      <c r="A138" s="41"/>
      <c r="B138" s="42"/>
      <c r="C138" s="44"/>
      <c r="D138" s="44"/>
      <c r="E138" s="45"/>
      <c r="F138" s="44"/>
      <c r="G138" s="74"/>
      <c r="H138" s="44"/>
      <c r="I138" s="3">
        <v>1</v>
      </c>
      <c r="J138" s="3"/>
      <c r="K138" s="44">
        <v>1</v>
      </c>
      <c r="L138" s="46" t="s">
        <v>412</v>
      </c>
      <c r="M138" s="46" t="s">
        <v>413</v>
      </c>
      <c r="N138" s="8">
        <v>1946</v>
      </c>
      <c r="O138" s="47">
        <f t="shared" si="0"/>
        <v>5</v>
      </c>
      <c r="P138" s="48">
        <f t="shared" si="1"/>
        <v>2</v>
      </c>
      <c r="Q138" s="71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>
        <v>0.2</v>
      </c>
      <c r="CI138" s="72"/>
      <c r="CJ138" s="72"/>
      <c r="CK138" s="72"/>
      <c r="CL138" s="72"/>
      <c r="CM138" s="72"/>
      <c r="CN138" s="73"/>
      <c r="CO138" s="73"/>
      <c r="CP138" s="73"/>
      <c r="CQ138" s="73"/>
      <c r="CR138" s="73"/>
      <c r="CS138" s="73">
        <v>4.8</v>
      </c>
      <c r="CT138" s="73"/>
      <c r="CU138" s="73"/>
      <c r="CV138" s="73"/>
      <c r="CW138" s="73"/>
      <c r="EN138" s="55"/>
      <c r="EO138" s="56"/>
      <c r="EP138" s="56"/>
      <c r="EQ138" s="57"/>
      <c r="ER138" s="56"/>
      <c r="ES138" s="56"/>
      <c r="ET138" s="56"/>
      <c r="EU138" s="56"/>
      <c r="EV138" s="56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M138" s="49"/>
      <c r="II138" s="71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50" customFormat="1" ht="14.25">
      <c r="A139" s="41"/>
      <c r="B139" s="42"/>
      <c r="C139" s="44"/>
      <c r="D139" s="44"/>
      <c r="E139" s="45"/>
      <c r="F139" s="44"/>
      <c r="G139" s="74"/>
      <c r="H139" s="44"/>
      <c r="I139" s="3">
        <v>1</v>
      </c>
      <c r="J139" s="3"/>
      <c r="K139" s="44"/>
      <c r="L139" s="46" t="s">
        <v>273</v>
      </c>
      <c r="M139" s="46" t="s">
        <v>403</v>
      </c>
      <c r="N139" s="8">
        <v>1998</v>
      </c>
      <c r="O139" s="47">
        <f t="shared" si="0"/>
        <v>4.8</v>
      </c>
      <c r="P139" s="48">
        <f t="shared" si="1"/>
        <v>1</v>
      </c>
      <c r="Q139" s="71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3"/>
      <c r="CO139" s="73"/>
      <c r="CP139" s="73"/>
      <c r="CQ139" s="73"/>
      <c r="CR139" s="73"/>
      <c r="CS139" s="73">
        <v>4.8</v>
      </c>
      <c r="CT139" s="73"/>
      <c r="CU139" s="73"/>
      <c r="CV139" s="73"/>
      <c r="CW139" s="73"/>
      <c r="EN139" s="55"/>
      <c r="EO139" s="56"/>
      <c r="EP139" s="56"/>
      <c r="EQ139" s="57"/>
      <c r="ER139" s="56"/>
      <c r="ES139" s="56"/>
      <c r="ET139" s="56"/>
      <c r="EU139" s="56"/>
      <c r="EV139" s="56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M139" s="49"/>
      <c r="II139" s="71"/>
      <c r="IJ139" s="55"/>
      <c r="IK139" s="55"/>
      <c r="IL139" s="55"/>
      <c r="IM139" s="55"/>
      <c r="IN139" s="55"/>
      <c r="IO139" s="55"/>
      <c r="IP139" s="55"/>
      <c r="IQ139" s="55"/>
      <c r="IR139" s="55"/>
      <c r="IS139" s="55"/>
      <c r="IT139" s="55"/>
      <c r="IU139" s="55"/>
      <c r="IV139" s="55"/>
    </row>
    <row r="140" spans="1:256" s="50" customFormat="1" ht="14.25">
      <c r="A140" s="41"/>
      <c r="B140" s="42"/>
      <c r="C140" s="44"/>
      <c r="D140" s="44"/>
      <c r="E140" s="45"/>
      <c r="F140" s="44"/>
      <c r="G140" s="74"/>
      <c r="H140" s="44"/>
      <c r="I140" s="3">
        <v>1</v>
      </c>
      <c r="J140" s="3"/>
      <c r="K140" s="44"/>
      <c r="L140" s="46" t="s">
        <v>273</v>
      </c>
      <c r="M140" s="46" t="s">
        <v>418</v>
      </c>
      <c r="N140" s="8">
        <v>1998</v>
      </c>
      <c r="O140" s="47">
        <f t="shared" si="0"/>
        <v>4.8</v>
      </c>
      <c r="P140" s="48">
        <f t="shared" si="1"/>
        <v>1</v>
      </c>
      <c r="Q140" s="71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3"/>
      <c r="CO140" s="73"/>
      <c r="CP140" s="73"/>
      <c r="CQ140" s="73"/>
      <c r="CR140" s="73"/>
      <c r="CS140" s="73">
        <v>4.8</v>
      </c>
      <c r="CT140" s="73"/>
      <c r="CU140" s="73"/>
      <c r="CV140" s="73"/>
      <c r="CW140" s="73"/>
      <c r="EN140" s="55"/>
      <c r="EO140" s="56"/>
      <c r="EP140" s="56"/>
      <c r="EQ140" s="57"/>
      <c r="ER140" s="56"/>
      <c r="ES140" s="56"/>
      <c r="ET140" s="56"/>
      <c r="EU140" s="56"/>
      <c r="EV140" s="56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M140" s="49"/>
      <c r="II140" s="71"/>
      <c r="IJ140" s="55"/>
      <c r="IK140" s="55"/>
      <c r="IL140" s="55"/>
      <c r="IM140" s="55"/>
      <c r="IN140" s="55"/>
      <c r="IO140" s="55"/>
      <c r="IP140" s="55"/>
      <c r="IQ140" s="55"/>
      <c r="IR140" s="55"/>
      <c r="IS140" s="55"/>
      <c r="IT140" s="55"/>
      <c r="IU140" s="55"/>
      <c r="IV140" s="55"/>
    </row>
    <row r="141" spans="1:256" s="50" customFormat="1" ht="14.25">
      <c r="A141" s="41"/>
      <c r="B141" s="42"/>
      <c r="C141" s="44"/>
      <c r="D141" s="44"/>
      <c r="E141" s="45"/>
      <c r="F141" s="44"/>
      <c r="G141" s="74"/>
      <c r="H141" s="44"/>
      <c r="I141" s="3">
        <v>1</v>
      </c>
      <c r="J141" s="3"/>
      <c r="K141" s="44"/>
      <c r="L141" s="46" t="s">
        <v>273</v>
      </c>
      <c r="M141" s="46" t="s">
        <v>419</v>
      </c>
      <c r="N141" s="8">
        <v>1998</v>
      </c>
      <c r="O141" s="47">
        <f t="shared" si="0"/>
        <v>4.8</v>
      </c>
      <c r="P141" s="48">
        <f t="shared" si="1"/>
        <v>1</v>
      </c>
      <c r="Q141" s="71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3"/>
      <c r="CO141" s="73"/>
      <c r="CP141" s="73"/>
      <c r="CQ141" s="73"/>
      <c r="CR141" s="73"/>
      <c r="CS141" s="73">
        <v>4.8</v>
      </c>
      <c r="CT141" s="73"/>
      <c r="CU141" s="73"/>
      <c r="CV141" s="73"/>
      <c r="CW141" s="73"/>
      <c r="EN141" s="55"/>
      <c r="EO141" s="56"/>
      <c r="EP141" s="56"/>
      <c r="EQ141" s="57"/>
      <c r="ER141" s="56"/>
      <c r="ES141" s="56"/>
      <c r="ET141" s="56"/>
      <c r="EU141" s="56"/>
      <c r="EV141" s="56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M141" s="49"/>
      <c r="II141" s="71"/>
      <c r="IJ141" s="55"/>
      <c r="IK141" s="55"/>
      <c r="IL141" s="55"/>
      <c r="IM141" s="55"/>
      <c r="IN141" s="55"/>
      <c r="IO141" s="55"/>
      <c r="IP141" s="55"/>
      <c r="IQ141" s="55"/>
      <c r="IR141" s="55"/>
      <c r="IS141" s="55"/>
      <c r="IT141" s="55"/>
      <c r="IU141" s="55"/>
      <c r="IV141" s="55"/>
    </row>
    <row r="142" spans="1:256" s="50" customFormat="1" ht="14.25">
      <c r="A142" s="41"/>
      <c r="B142" s="42"/>
      <c r="C142" s="44"/>
      <c r="D142" s="44"/>
      <c r="E142" s="45"/>
      <c r="F142" s="44"/>
      <c r="G142" s="74"/>
      <c r="H142" s="44"/>
      <c r="I142" s="3">
        <v>1</v>
      </c>
      <c r="J142" s="3"/>
      <c r="K142" s="44"/>
      <c r="L142" s="46" t="s">
        <v>417</v>
      </c>
      <c r="M142" s="46" t="s">
        <v>342</v>
      </c>
      <c r="N142" s="8">
        <v>1997</v>
      </c>
      <c r="O142" s="47">
        <f t="shared" si="0"/>
        <v>4.8</v>
      </c>
      <c r="P142" s="48">
        <f t="shared" si="1"/>
        <v>1</v>
      </c>
      <c r="Q142" s="71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3"/>
      <c r="CO142" s="73"/>
      <c r="CP142" s="73"/>
      <c r="CQ142" s="73"/>
      <c r="CR142" s="73"/>
      <c r="CS142" s="73">
        <v>4.8</v>
      </c>
      <c r="CT142" s="73"/>
      <c r="CU142" s="73"/>
      <c r="CV142" s="73"/>
      <c r="CW142" s="73"/>
      <c r="EN142" s="55"/>
      <c r="EO142" s="56"/>
      <c r="EP142" s="56"/>
      <c r="EQ142" s="57"/>
      <c r="ER142" s="56"/>
      <c r="ES142" s="56"/>
      <c r="ET142" s="56"/>
      <c r="EU142" s="56"/>
      <c r="EV142" s="56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M142" s="49"/>
      <c r="II142" s="71"/>
      <c r="IJ142" s="55"/>
      <c r="IK142" s="55"/>
      <c r="IL142" s="55"/>
      <c r="IM142" s="55"/>
      <c r="IN142" s="55"/>
      <c r="IO142" s="55"/>
      <c r="IP142" s="55"/>
      <c r="IQ142" s="55"/>
      <c r="IR142" s="55"/>
      <c r="IS142" s="55"/>
      <c r="IT142" s="55"/>
      <c r="IU142" s="55"/>
      <c r="IV142" s="55"/>
    </row>
    <row r="143" spans="1:256" s="50" customFormat="1" ht="14.25">
      <c r="A143" s="41"/>
      <c r="B143" s="42"/>
      <c r="C143" s="44"/>
      <c r="D143" s="44"/>
      <c r="E143" s="45"/>
      <c r="F143" s="44"/>
      <c r="G143" s="74"/>
      <c r="H143" s="44"/>
      <c r="I143" s="3">
        <v>1</v>
      </c>
      <c r="J143" s="3">
        <v>1</v>
      </c>
      <c r="K143" s="44"/>
      <c r="L143" s="46" t="s">
        <v>181</v>
      </c>
      <c r="M143" s="46" t="s">
        <v>399</v>
      </c>
      <c r="N143" s="8">
        <v>2000</v>
      </c>
      <c r="O143" s="47">
        <f t="shared" si="0"/>
        <v>4.8</v>
      </c>
      <c r="P143" s="48">
        <f t="shared" si="1"/>
        <v>2</v>
      </c>
      <c r="Q143" s="71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 t="s">
        <v>176</v>
      </c>
      <c r="CM143" s="72"/>
      <c r="CN143" s="73"/>
      <c r="CO143" s="73"/>
      <c r="CP143" s="73"/>
      <c r="CQ143" s="73"/>
      <c r="CR143" s="73"/>
      <c r="CS143" s="73">
        <v>4.8</v>
      </c>
      <c r="CT143" s="73"/>
      <c r="CU143" s="73"/>
      <c r="CV143" s="73"/>
      <c r="CW143" s="73"/>
      <c r="EN143" s="55"/>
      <c r="EO143" s="56"/>
      <c r="EP143" s="56"/>
      <c r="EQ143" s="57"/>
      <c r="ER143" s="56"/>
      <c r="ES143" s="56"/>
      <c r="ET143" s="56"/>
      <c r="EU143" s="56"/>
      <c r="EV143" s="56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M143" s="49"/>
      <c r="II143" s="71"/>
      <c r="IJ143" s="55"/>
      <c r="IK143" s="55"/>
      <c r="IL143" s="55"/>
      <c r="IM143" s="55"/>
      <c r="IN143" s="55"/>
      <c r="IO143" s="55"/>
      <c r="IP143" s="55"/>
      <c r="IQ143" s="55"/>
      <c r="IR143" s="55"/>
      <c r="IS143" s="55"/>
      <c r="IT143" s="55"/>
      <c r="IU143" s="55"/>
      <c r="IV143" s="55"/>
    </row>
    <row r="144" spans="1:256" s="50" customFormat="1" ht="14.25">
      <c r="A144" s="41"/>
      <c r="B144" s="42"/>
      <c r="C144" s="44"/>
      <c r="D144" s="44"/>
      <c r="E144" s="45"/>
      <c r="F144" s="44"/>
      <c r="G144" s="74"/>
      <c r="H144" s="44"/>
      <c r="I144" s="3">
        <v>1</v>
      </c>
      <c r="J144" s="3"/>
      <c r="K144" s="44"/>
      <c r="L144" s="46" t="s">
        <v>416</v>
      </c>
      <c r="M144" s="46" t="s">
        <v>411</v>
      </c>
      <c r="N144" s="8">
        <v>2000</v>
      </c>
      <c r="O144" s="47">
        <f t="shared" si="0"/>
        <v>4.8</v>
      </c>
      <c r="P144" s="48">
        <f t="shared" si="1"/>
        <v>1</v>
      </c>
      <c r="Q144" s="71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3"/>
      <c r="CO144" s="73"/>
      <c r="CP144" s="73"/>
      <c r="CQ144" s="73"/>
      <c r="CR144" s="73"/>
      <c r="CS144" s="73">
        <v>4.8</v>
      </c>
      <c r="CT144" s="73"/>
      <c r="CU144" s="73"/>
      <c r="CV144" s="73"/>
      <c r="CW144" s="73"/>
      <c r="EN144" s="55"/>
      <c r="EO144" s="56"/>
      <c r="EP144" s="56"/>
      <c r="EQ144" s="57"/>
      <c r="ER144" s="56"/>
      <c r="ES144" s="56"/>
      <c r="ET144" s="56"/>
      <c r="EU144" s="56"/>
      <c r="EV144" s="56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M144" s="49"/>
      <c r="II144" s="71"/>
      <c r="IJ144" s="55"/>
      <c r="IK144" s="55"/>
      <c r="IL144" s="55"/>
      <c r="IM144" s="55"/>
      <c r="IN144" s="55"/>
      <c r="IO144" s="55"/>
      <c r="IP144" s="55"/>
      <c r="IQ144" s="55"/>
      <c r="IR144" s="55"/>
      <c r="IS144" s="55"/>
      <c r="IT144" s="55"/>
      <c r="IU144" s="55"/>
      <c r="IV144" s="55"/>
    </row>
    <row r="145" spans="1:256" s="50" customFormat="1" ht="14.25">
      <c r="A145" s="41"/>
      <c r="B145" s="42"/>
      <c r="C145" s="44"/>
      <c r="D145" s="44"/>
      <c r="E145" s="45"/>
      <c r="F145" s="44"/>
      <c r="G145" s="74"/>
      <c r="H145" s="44"/>
      <c r="I145" s="3"/>
      <c r="J145" s="3">
        <v>1</v>
      </c>
      <c r="K145" s="44"/>
      <c r="L145" s="46" t="s">
        <v>336</v>
      </c>
      <c r="M145" s="46" t="s">
        <v>320</v>
      </c>
      <c r="N145" s="8">
        <v>1969</v>
      </c>
      <c r="O145" s="47">
        <f t="shared" si="0"/>
        <v>3.4</v>
      </c>
      <c r="P145" s="48">
        <f t="shared" si="1"/>
        <v>1</v>
      </c>
      <c r="Q145" s="71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>
        <v>3.4</v>
      </c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EN145" s="55"/>
      <c r="EO145" s="56"/>
      <c r="EP145" s="56"/>
      <c r="EQ145" s="57"/>
      <c r="ER145" s="56"/>
      <c r="ES145" s="56"/>
      <c r="ET145" s="56"/>
      <c r="EU145" s="56"/>
      <c r="EV145" s="56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M145" s="49"/>
      <c r="II145" s="71"/>
      <c r="IJ145" s="55"/>
      <c r="IK145" s="55"/>
      <c r="IL145" s="55"/>
      <c r="IM145" s="55"/>
      <c r="IN145" s="55"/>
      <c r="IO145" s="55"/>
      <c r="IP145" s="55"/>
      <c r="IQ145" s="55"/>
      <c r="IR145" s="55"/>
      <c r="IS145" s="55"/>
      <c r="IT145" s="55"/>
      <c r="IU145" s="55"/>
      <c r="IV145" s="55"/>
    </row>
    <row r="146" spans="1:256" s="50" customFormat="1" ht="14.25">
      <c r="A146" s="41"/>
      <c r="B146" s="42"/>
      <c r="C146" s="44"/>
      <c r="D146" s="44"/>
      <c r="E146" s="45"/>
      <c r="F146" s="44"/>
      <c r="G146" s="74"/>
      <c r="H146" s="44"/>
      <c r="I146" s="36"/>
      <c r="J146" s="36"/>
      <c r="K146" s="36"/>
      <c r="L146" s="46"/>
      <c r="M146" s="46"/>
      <c r="N146" s="8"/>
      <c r="O146" s="47"/>
      <c r="P146" s="48"/>
      <c r="Q146" s="71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EN146" s="55"/>
      <c r="EO146" s="56"/>
      <c r="EP146" s="56"/>
      <c r="EQ146" s="57"/>
      <c r="ER146" s="56"/>
      <c r="ES146" s="56"/>
      <c r="ET146" s="56"/>
      <c r="EU146" s="56"/>
      <c r="EV146" s="56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M146" s="49"/>
      <c r="II146" s="71"/>
      <c r="IJ146" s="55"/>
      <c r="IK146" s="55"/>
      <c r="IL146" s="55"/>
      <c r="IM146" s="55"/>
      <c r="IN146" s="55"/>
      <c r="IO146" s="55"/>
      <c r="IP146" s="55"/>
      <c r="IQ146" s="55"/>
      <c r="IR146" s="55"/>
      <c r="IS146" s="55"/>
      <c r="IT146" s="55"/>
      <c r="IU146" s="55"/>
      <c r="IV146" s="55"/>
    </row>
    <row r="147" spans="1:242" s="64" customFormat="1" ht="14.25">
      <c r="A147" s="1"/>
      <c r="B147" s="3">
        <f>SUM(B6:B145)</f>
        <v>0</v>
      </c>
      <c r="C147" s="3">
        <f>SUM(C6:C145)</f>
        <v>1</v>
      </c>
      <c r="D147" s="3">
        <f>SUM(D6:D145)</f>
        <v>5</v>
      </c>
      <c r="E147" s="3">
        <f>SUM(E6:E145)</f>
        <v>25</v>
      </c>
      <c r="F147" s="3">
        <f>SUM(F6:F145)</f>
        <v>0</v>
      </c>
      <c r="G147" s="3">
        <f>SUM(G6:G145)</f>
        <v>53</v>
      </c>
      <c r="H147" s="3">
        <f>SUM(H6:H145)</f>
        <v>0</v>
      </c>
      <c r="I147" s="3">
        <f>SUM(I6:I145)</f>
        <v>143</v>
      </c>
      <c r="J147" s="3">
        <f>SUM(J6:J145)</f>
        <v>681</v>
      </c>
      <c r="K147" s="3">
        <f>SUM(K6:K145)</f>
        <v>33</v>
      </c>
      <c r="L147" s="4"/>
      <c r="M147" s="61"/>
      <c r="N147" s="30" t="s">
        <v>420</v>
      </c>
      <c r="O147" s="31">
        <f>SUM(O5:O145)</f>
        <v>10286.49999999999</v>
      </c>
      <c r="P147" s="62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M147" s="50"/>
      <c r="EO147" s="56"/>
      <c r="EP147" s="56"/>
      <c r="EQ147" s="57"/>
      <c r="ER147" s="56"/>
      <c r="ES147" s="56"/>
      <c r="ET147" s="56"/>
      <c r="EU147" s="56"/>
      <c r="EV147" s="56"/>
      <c r="GH147" s="50"/>
      <c r="GI147" s="50"/>
      <c r="GJ147" s="50"/>
      <c r="GK147" s="50"/>
      <c r="GL147" s="50"/>
      <c r="GM147" s="63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</row>
    <row r="148" spans="2:101" ht="14.25">
      <c r="B148" s="32" t="s">
        <v>158</v>
      </c>
      <c r="C148" s="36" t="s">
        <v>159</v>
      </c>
      <c r="D148" s="36" t="s">
        <v>160</v>
      </c>
      <c r="E148" s="35" t="s">
        <v>161</v>
      </c>
      <c r="F148" s="36" t="s">
        <v>162</v>
      </c>
      <c r="G148" s="70" t="s">
        <v>163</v>
      </c>
      <c r="H148" s="36" t="s">
        <v>421</v>
      </c>
      <c r="I148" s="36" t="s">
        <v>164</v>
      </c>
      <c r="J148" s="36" t="s">
        <v>165</v>
      </c>
      <c r="K148" s="36" t="s">
        <v>166</v>
      </c>
      <c r="CN148" s="5"/>
      <c r="CO148" s="5"/>
      <c r="CP148" s="5"/>
      <c r="CQ148" s="5"/>
      <c r="CR148" s="5"/>
      <c r="CS148" s="5"/>
      <c r="CT148" s="5"/>
      <c r="CU148" s="5"/>
      <c r="CV148" s="5"/>
      <c r="CW148" s="5"/>
    </row>
    <row r="149" spans="15:101" ht="28.5">
      <c r="O149" s="66" t="s">
        <v>176</v>
      </c>
      <c r="CN149" s="5"/>
      <c r="CO149" s="5"/>
      <c r="CP149" s="5"/>
      <c r="CQ149" s="5"/>
      <c r="CR149" s="5"/>
      <c r="CS149" s="5"/>
      <c r="CT149" s="5"/>
      <c r="CU149" s="5"/>
      <c r="CV149" s="5"/>
      <c r="CW149" s="5"/>
    </row>
    <row r="157" ht="14.25">
      <c r="E157" s="3">
        <v>0</v>
      </c>
    </row>
  </sheetData>
  <sheetProtection selectLockedCells="1" selectUnlockedCells="1"/>
  <printOptions/>
  <pageMargins left="0.75" right="0.75" top="1" bottom="1" header="0.5" footer="0.5"/>
  <pageSetup horizontalDpi="300" verticalDpi="300" orientation="landscape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ennio_000</dc:creator>
  <cp:keywords/>
  <dc:description/>
  <cp:lastModifiedBy/>
  <dcterms:created xsi:type="dcterms:W3CDTF">2014-05-08T20:06:59Z</dcterms:created>
  <dcterms:modified xsi:type="dcterms:W3CDTF">2016-12-01T16:05:32Z</dcterms:modified>
  <cp:category/>
  <cp:version/>
  <cp:contentType/>
  <cp:contentStatus/>
  <cp:revision>784</cp:revision>
</cp:coreProperties>
</file>